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jva91855\Desktop\"/>
    </mc:Choice>
  </mc:AlternateContent>
  <xr:revisionPtr revIDLastSave="0" documentId="13_ncr:1_{283817B8-E2D7-4694-B214-9B3637FD7FDF}" xr6:coauthVersionLast="47" xr6:coauthVersionMax="47" xr10:uidLastSave="{00000000-0000-0000-0000-000000000000}"/>
  <bookViews>
    <workbookView xWindow="-108" yWindow="-108" windowWidth="23256" windowHeight="12576" firstSheet="2" activeTab="6" xr2:uid="{00000000-000D-0000-FFFF-FFFF00000000}"/>
  </bookViews>
  <sheets>
    <sheet name="Rekapitulácia stavby" sheetId="1" r:id="rId1"/>
    <sheet name="01 - Búracie práce" sheetId="2" r:id="rId2"/>
    <sheet name="02 - Architektonicko-stav..." sheetId="3" r:id="rId3"/>
    <sheet name="03 - Zdravotechnika" sheetId="4" r:id="rId4"/>
    <sheet name="04 - Vykurovanie" sheetId="5" r:id="rId5"/>
    <sheet name="05 - Elektroinštalácia" sheetId="6" r:id="rId6"/>
    <sheet name="Hárok2" sheetId="8" r:id="rId7"/>
    <sheet name="Hárok1" sheetId="7" r:id="rId8"/>
  </sheets>
  <definedNames>
    <definedName name="_xlnm._FilterDatabase" localSheetId="1" hidden="1">'01 - Búracie práce'!$C$126:$K$173</definedName>
    <definedName name="_xlnm._FilterDatabase" localSheetId="2" hidden="1">'02 - Architektonicko-stav...'!$C$130:$K$212</definedName>
    <definedName name="_xlnm._FilterDatabase" localSheetId="3" hidden="1">'03 - Zdravotechnika'!$C$125:$K$176</definedName>
    <definedName name="_xlnm._FilterDatabase" localSheetId="4" hidden="1">'04 - Vykurovanie'!$C$122:$K$155</definedName>
    <definedName name="_xlnm._FilterDatabase" localSheetId="5" hidden="1">'05 - Elektroinštalácia'!$C$120:$K$158</definedName>
    <definedName name="_xlnm.Print_Titles" localSheetId="1">'01 - Búracie práce'!$126:$126</definedName>
    <definedName name="_xlnm.Print_Titles" localSheetId="2">'02 - Architektonicko-stav...'!$130:$130</definedName>
    <definedName name="_xlnm.Print_Titles" localSheetId="3">'03 - Zdravotechnika'!$125:$125</definedName>
    <definedName name="_xlnm.Print_Titles" localSheetId="4">'04 - Vykurovanie'!$122:$122</definedName>
    <definedName name="_xlnm.Print_Titles" localSheetId="5">'05 - Elektroinštalácia'!$120:$120</definedName>
    <definedName name="_xlnm.Print_Titles" localSheetId="0">'Rekapitulácia stavby'!$92:$92</definedName>
    <definedName name="_xlnm.Print_Area" localSheetId="1">'01 - Búracie práce'!$C$114:$J$173</definedName>
    <definedName name="_xlnm.Print_Area" localSheetId="2">'02 - Architektonicko-stav...'!$C$118:$J$212</definedName>
    <definedName name="_xlnm.Print_Area" localSheetId="3">'03 - Zdravotechnika'!$C$113:$J$176</definedName>
    <definedName name="_xlnm.Print_Area" localSheetId="4">'04 - Vykurovanie'!$C$110:$J$155</definedName>
    <definedName name="_xlnm.Print_Area" localSheetId="5">'05 - Elektroinštalácia'!$C$108:$J$158</definedName>
    <definedName name="_xlnm.Print_Area" localSheetId="0">'Rekapitulácia stavby'!$D$4:$AO$76,'Rekapitulácia stavby'!$C$82:$AQ$100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7" i="6" l="1"/>
  <c r="J36" i="6"/>
  <c r="AY99" i="1"/>
  <c r="J35" i="6"/>
  <c r="AX99" i="1" s="1"/>
  <c r="BI158" i="6"/>
  <c r="BH158" i="6"/>
  <c r="BG158" i="6"/>
  <c r="BE158" i="6"/>
  <c r="T158" i="6"/>
  <c r="R158" i="6"/>
  <c r="P158" i="6"/>
  <c r="BI157" i="6"/>
  <c r="BH157" i="6"/>
  <c r="BG157" i="6"/>
  <c r="BE157" i="6"/>
  <c r="T157" i="6"/>
  <c r="R157" i="6"/>
  <c r="P157" i="6"/>
  <c r="BI155" i="6"/>
  <c r="BH155" i="6"/>
  <c r="BG155" i="6"/>
  <c r="BE155" i="6"/>
  <c r="T155" i="6"/>
  <c r="R155" i="6"/>
  <c r="P155" i="6"/>
  <c r="BI154" i="6"/>
  <c r="BH154" i="6"/>
  <c r="BG154" i="6"/>
  <c r="BE154" i="6"/>
  <c r="T154" i="6"/>
  <c r="R154" i="6"/>
  <c r="P154" i="6"/>
  <c r="BI153" i="6"/>
  <c r="BH153" i="6"/>
  <c r="BG153" i="6"/>
  <c r="BE153" i="6"/>
  <c r="T153" i="6"/>
  <c r="R153" i="6"/>
  <c r="P153" i="6"/>
  <c r="BI152" i="6"/>
  <c r="BH152" i="6"/>
  <c r="BG152" i="6"/>
  <c r="BE152" i="6"/>
  <c r="T152" i="6"/>
  <c r="R152" i="6"/>
  <c r="P152" i="6"/>
  <c r="BI151" i="6"/>
  <c r="BH151" i="6"/>
  <c r="BG151" i="6"/>
  <c r="BE151" i="6"/>
  <c r="T151" i="6"/>
  <c r="R151" i="6"/>
  <c r="P151" i="6"/>
  <c r="BI150" i="6"/>
  <c r="BH150" i="6"/>
  <c r="BG150" i="6"/>
  <c r="BE150" i="6"/>
  <c r="T150" i="6"/>
  <c r="R150" i="6"/>
  <c r="P150" i="6"/>
  <c r="BI149" i="6"/>
  <c r="BH149" i="6"/>
  <c r="BG149" i="6"/>
  <c r="BE149" i="6"/>
  <c r="T149" i="6"/>
  <c r="R149" i="6"/>
  <c r="P149" i="6"/>
  <c r="BI148" i="6"/>
  <c r="BH148" i="6"/>
  <c r="BG148" i="6"/>
  <c r="BE148" i="6"/>
  <c r="T148" i="6"/>
  <c r="R148" i="6"/>
  <c r="P148" i="6"/>
  <c r="BI147" i="6"/>
  <c r="BH147" i="6"/>
  <c r="BG147" i="6"/>
  <c r="BE147" i="6"/>
  <c r="T147" i="6"/>
  <c r="R147" i="6"/>
  <c r="P147" i="6"/>
  <c r="BI146" i="6"/>
  <c r="BH146" i="6"/>
  <c r="BG146" i="6"/>
  <c r="BE146" i="6"/>
  <c r="T146" i="6"/>
  <c r="R146" i="6"/>
  <c r="P146" i="6"/>
  <c r="BI145" i="6"/>
  <c r="BH145" i="6"/>
  <c r="BG145" i="6"/>
  <c r="BE145" i="6"/>
  <c r="T145" i="6"/>
  <c r="R145" i="6"/>
  <c r="P145" i="6"/>
  <c r="BI144" i="6"/>
  <c r="BH144" i="6"/>
  <c r="BG144" i="6"/>
  <c r="BE144" i="6"/>
  <c r="T144" i="6"/>
  <c r="R144" i="6"/>
  <c r="P144" i="6"/>
  <c r="BI143" i="6"/>
  <c r="BH143" i="6"/>
  <c r="BG143" i="6"/>
  <c r="BE143" i="6"/>
  <c r="T143" i="6"/>
  <c r="R143" i="6"/>
  <c r="P143" i="6"/>
  <c r="BI142" i="6"/>
  <c r="BH142" i="6"/>
  <c r="BG142" i="6"/>
  <c r="BE142" i="6"/>
  <c r="T142" i="6"/>
  <c r="R142" i="6"/>
  <c r="P142" i="6"/>
  <c r="BI141" i="6"/>
  <c r="BH141" i="6"/>
  <c r="BG141" i="6"/>
  <c r="BE141" i="6"/>
  <c r="T141" i="6"/>
  <c r="R141" i="6"/>
  <c r="P141" i="6"/>
  <c r="BI140" i="6"/>
  <c r="BH140" i="6"/>
  <c r="BG140" i="6"/>
  <c r="BE140" i="6"/>
  <c r="T140" i="6"/>
  <c r="R140" i="6"/>
  <c r="P140" i="6"/>
  <c r="BI139" i="6"/>
  <c r="BH139" i="6"/>
  <c r="BG139" i="6"/>
  <c r="BE139" i="6"/>
  <c r="T139" i="6"/>
  <c r="R139" i="6"/>
  <c r="P139" i="6"/>
  <c r="BI138" i="6"/>
  <c r="BH138" i="6"/>
  <c r="BG138" i="6"/>
  <c r="BE138" i="6"/>
  <c r="T138" i="6"/>
  <c r="R138" i="6"/>
  <c r="P138" i="6"/>
  <c r="BI137" i="6"/>
  <c r="BH137" i="6"/>
  <c r="BG137" i="6"/>
  <c r="BE137" i="6"/>
  <c r="T137" i="6"/>
  <c r="R137" i="6"/>
  <c r="P137" i="6"/>
  <c r="BI136" i="6"/>
  <c r="BH136" i="6"/>
  <c r="BG136" i="6"/>
  <c r="BE136" i="6"/>
  <c r="T136" i="6"/>
  <c r="R136" i="6"/>
  <c r="P136" i="6"/>
  <c r="BI135" i="6"/>
  <c r="BH135" i="6"/>
  <c r="BG135" i="6"/>
  <c r="BE135" i="6"/>
  <c r="T135" i="6"/>
  <c r="R135" i="6"/>
  <c r="P135" i="6"/>
  <c r="BI134" i="6"/>
  <c r="BH134" i="6"/>
  <c r="BG134" i="6"/>
  <c r="BE134" i="6"/>
  <c r="T134" i="6"/>
  <c r="R134" i="6"/>
  <c r="P134" i="6"/>
  <c r="BI133" i="6"/>
  <c r="BH133" i="6"/>
  <c r="BG133" i="6"/>
  <c r="BE133" i="6"/>
  <c r="T133" i="6"/>
  <c r="R133" i="6"/>
  <c r="P133" i="6"/>
  <c r="BI132" i="6"/>
  <c r="BH132" i="6"/>
  <c r="BG132" i="6"/>
  <c r="BE132" i="6"/>
  <c r="T132" i="6"/>
  <c r="R132" i="6"/>
  <c r="P132" i="6"/>
  <c r="BI131" i="6"/>
  <c r="BH131" i="6"/>
  <c r="BG131" i="6"/>
  <c r="BE131" i="6"/>
  <c r="T131" i="6"/>
  <c r="R131" i="6"/>
  <c r="P131" i="6"/>
  <c r="BI128" i="6"/>
  <c r="BH128" i="6"/>
  <c r="BG128" i="6"/>
  <c r="BE128" i="6"/>
  <c r="T128" i="6"/>
  <c r="R128" i="6"/>
  <c r="P128" i="6"/>
  <c r="BI127" i="6"/>
  <c r="BH127" i="6"/>
  <c r="BG127" i="6"/>
  <c r="BE127" i="6"/>
  <c r="T127" i="6"/>
  <c r="R127" i="6"/>
  <c r="P127" i="6"/>
  <c r="BI126" i="6"/>
  <c r="BH126" i="6"/>
  <c r="BG126" i="6"/>
  <c r="BE126" i="6"/>
  <c r="T126" i="6"/>
  <c r="R126" i="6"/>
  <c r="P126" i="6"/>
  <c r="BI125" i="6"/>
  <c r="BH125" i="6"/>
  <c r="BG125" i="6"/>
  <c r="BE125" i="6"/>
  <c r="T125" i="6"/>
  <c r="R125" i="6"/>
  <c r="P125" i="6"/>
  <c r="BI124" i="6"/>
  <c r="BH124" i="6"/>
  <c r="BG124" i="6"/>
  <c r="BE124" i="6"/>
  <c r="T124" i="6"/>
  <c r="R124" i="6"/>
  <c r="P124" i="6"/>
  <c r="J117" i="6"/>
  <c r="F117" i="6"/>
  <c r="F115" i="6"/>
  <c r="E113" i="6"/>
  <c r="J92" i="6"/>
  <c r="J91" i="6"/>
  <c r="F91" i="6"/>
  <c r="F89" i="6"/>
  <c r="E87" i="6"/>
  <c r="J18" i="6"/>
  <c r="E18" i="6"/>
  <c r="J17" i="6"/>
  <c r="J12" i="6"/>
  <c r="E7" i="6"/>
  <c r="E85" i="6" s="1"/>
  <c r="J37" i="5"/>
  <c r="J36" i="5"/>
  <c r="AY98" i="1" s="1"/>
  <c r="J35" i="5"/>
  <c r="AX98" i="1" s="1"/>
  <c r="BI155" i="5"/>
  <c r="BH155" i="5"/>
  <c r="BG155" i="5"/>
  <c r="BE155" i="5"/>
  <c r="T155" i="5"/>
  <c r="R155" i="5"/>
  <c r="P155" i="5"/>
  <c r="BI154" i="5"/>
  <c r="BH154" i="5"/>
  <c r="BG154" i="5"/>
  <c r="BE154" i="5"/>
  <c r="T154" i="5"/>
  <c r="R154" i="5"/>
  <c r="P154" i="5"/>
  <c r="BI153" i="5"/>
  <c r="BH153" i="5"/>
  <c r="BG153" i="5"/>
  <c r="BE153" i="5"/>
  <c r="T153" i="5"/>
  <c r="R153" i="5"/>
  <c r="P153" i="5"/>
  <c r="BI152" i="5"/>
  <c r="BH152" i="5"/>
  <c r="BG152" i="5"/>
  <c r="BE152" i="5"/>
  <c r="T152" i="5"/>
  <c r="R152" i="5"/>
  <c r="P152" i="5"/>
  <c r="BI151" i="5"/>
  <c r="BH151" i="5"/>
  <c r="BG151" i="5"/>
  <c r="BE151" i="5"/>
  <c r="T151" i="5"/>
  <c r="R151" i="5"/>
  <c r="P151" i="5"/>
  <c r="BI150" i="5"/>
  <c r="BH150" i="5"/>
  <c r="BG150" i="5"/>
  <c r="BE150" i="5"/>
  <c r="T150" i="5"/>
  <c r="R150" i="5"/>
  <c r="P150" i="5"/>
  <c r="BI149" i="5"/>
  <c r="BH149" i="5"/>
  <c r="BG149" i="5"/>
  <c r="BE149" i="5"/>
  <c r="T149" i="5"/>
  <c r="R149" i="5"/>
  <c r="P149" i="5"/>
  <c r="BI147" i="5"/>
  <c r="BH147" i="5"/>
  <c r="BG147" i="5"/>
  <c r="BE147" i="5"/>
  <c r="T147" i="5"/>
  <c r="R147" i="5"/>
  <c r="P147" i="5"/>
  <c r="BI146" i="5"/>
  <c r="BH146" i="5"/>
  <c r="BG146" i="5"/>
  <c r="BE146" i="5"/>
  <c r="T146" i="5"/>
  <c r="R146" i="5"/>
  <c r="P146" i="5"/>
  <c r="BI145" i="5"/>
  <c r="BH145" i="5"/>
  <c r="BG145" i="5"/>
  <c r="BE145" i="5"/>
  <c r="T145" i="5"/>
  <c r="R145" i="5"/>
  <c r="P145" i="5"/>
  <c r="BI144" i="5"/>
  <c r="BH144" i="5"/>
  <c r="BG144" i="5"/>
  <c r="BE144" i="5"/>
  <c r="T144" i="5"/>
  <c r="R144" i="5"/>
  <c r="P144" i="5"/>
  <c r="BI143" i="5"/>
  <c r="BH143" i="5"/>
  <c r="BG143" i="5"/>
  <c r="BE143" i="5"/>
  <c r="T143" i="5"/>
  <c r="R143" i="5"/>
  <c r="P143" i="5"/>
  <c r="BI142" i="5"/>
  <c r="BH142" i="5"/>
  <c r="BG142" i="5"/>
  <c r="BE142" i="5"/>
  <c r="T142" i="5"/>
  <c r="R142" i="5"/>
  <c r="P142" i="5"/>
  <c r="BI141" i="5"/>
  <c r="BH141" i="5"/>
  <c r="BG141" i="5"/>
  <c r="BE141" i="5"/>
  <c r="T141" i="5"/>
  <c r="R141" i="5"/>
  <c r="P141" i="5"/>
  <c r="BI140" i="5"/>
  <c r="BH140" i="5"/>
  <c r="BG140" i="5"/>
  <c r="BE140" i="5"/>
  <c r="T140" i="5"/>
  <c r="R140" i="5"/>
  <c r="P140" i="5"/>
  <c r="BI138" i="5"/>
  <c r="BH138" i="5"/>
  <c r="BG138" i="5"/>
  <c r="BE138" i="5"/>
  <c r="T138" i="5"/>
  <c r="R138" i="5"/>
  <c r="P138" i="5"/>
  <c r="BI137" i="5"/>
  <c r="BH137" i="5"/>
  <c r="BG137" i="5"/>
  <c r="BE137" i="5"/>
  <c r="T137" i="5"/>
  <c r="R137" i="5"/>
  <c r="P137" i="5"/>
  <c r="BI135" i="5"/>
  <c r="BH135" i="5"/>
  <c r="BG135" i="5"/>
  <c r="BE135" i="5"/>
  <c r="T135" i="5"/>
  <c r="R135" i="5"/>
  <c r="P135" i="5"/>
  <c r="BI134" i="5"/>
  <c r="BH134" i="5"/>
  <c r="BG134" i="5"/>
  <c r="BE134" i="5"/>
  <c r="T134" i="5"/>
  <c r="R134" i="5"/>
  <c r="P134" i="5"/>
  <c r="BI133" i="5"/>
  <c r="BH133" i="5"/>
  <c r="BG133" i="5"/>
  <c r="BE133" i="5"/>
  <c r="T133" i="5"/>
  <c r="R133" i="5"/>
  <c r="P133" i="5"/>
  <c r="BI130" i="5"/>
  <c r="BH130" i="5"/>
  <c r="BG130" i="5"/>
  <c r="BE130" i="5"/>
  <c r="T130" i="5"/>
  <c r="R130" i="5"/>
  <c r="P130" i="5"/>
  <c r="BI129" i="5"/>
  <c r="BH129" i="5"/>
  <c r="BG129" i="5"/>
  <c r="BE129" i="5"/>
  <c r="T129" i="5"/>
  <c r="R129" i="5"/>
  <c r="P129" i="5"/>
  <c r="BI128" i="5"/>
  <c r="BH128" i="5"/>
  <c r="BG128" i="5"/>
  <c r="BE128" i="5"/>
  <c r="T128" i="5"/>
  <c r="R128" i="5"/>
  <c r="P128" i="5"/>
  <c r="BI127" i="5"/>
  <c r="BH127" i="5"/>
  <c r="BG127" i="5"/>
  <c r="BE127" i="5"/>
  <c r="T127" i="5"/>
  <c r="R127" i="5"/>
  <c r="P127" i="5"/>
  <c r="BI126" i="5"/>
  <c r="BH126" i="5"/>
  <c r="BG126" i="5"/>
  <c r="BE126" i="5"/>
  <c r="T126" i="5"/>
  <c r="R126" i="5"/>
  <c r="P126" i="5"/>
  <c r="J119" i="5"/>
  <c r="F119" i="5"/>
  <c r="F117" i="5"/>
  <c r="E115" i="5"/>
  <c r="J92" i="5"/>
  <c r="J91" i="5"/>
  <c r="F91" i="5"/>
  <c r="F89" i="5"/>
  <c r="E87" i="5"/>
  <c r="J18" i="5"/>
  <c r="E18" i="5"/>
  <c r="J17" i="5"/>
  <c r="J12" i="5"/>
  <c r="J89" i="5" s="1"/>
  <c r="E7" i="5"/>
  <c r="E113" i="5"/>
  <c r="J37" i="4"/>
  <c r="J36" i="4"/>
  <c r="AY97" i="1" s="1"/>
  <c r="J35" i="4"/>
  <c r="AX97" i="1"/>
  <c r="BI176" i="4"/>
  <c r="BH176" i="4"/>
  <c r="BG176" i="4"/>
  <c r="BE176" i="4"/>
  <c r="T176" i="4"/>
  <c r="R176" i="4"/>
  <c r="P176" i="4"/>
  <c r="BI175" i="4"/>
  <c r="BH175" i="4"/>
  <c r="BG175" i="4"/>
  <c r="BE175" i="4"/>
  <c r="T175" i="4"/>
  <c r="R175" i="4"/>
  <c r="P175" i="4"/>
  <c r="BI174" i="4"/>
  <c r="BH174" i="4"/>
  <c r="BG174" i="4"/>
  <c r="BE174" i="4"/>
  <c r="T174" i="4"/>
  <c r="R174" i="4"/>
  <c r="P174" i="4"/>
  <c r="BI173" i="4"/>
  <c r="BH173" i="4"/>
  <c r="BG173" i="4"/>
  <c r="BE173" i="4"/>
  <c r="T173" i="4"/>
  <c r="R173" i="4"/>
  <c r="P173" i="4"/>
  <c r="BI172" i="4"/>
  <c r="BH172" i="4"/>
  <c r="BG172" i="4"/>
  <c r="BE172" i="4"/>
  <c r="T172" i="4"/>
  <c r="R172" i="4"/>
  <c r="P172" i="4"/>
  <c r="BI171" i="4"/>
  <c r="BH171" i="4"/>
  <c r="BG171" i="4"/>
  <c r="BE171" i="4"/>
  <c r="T171" i="4"/>
  <c r="R171" i="4"/>
  <c r="P171" i="4"/>
  <c r="BI170" i="4"/>
  <c r="BH170" i="4"/>
  <c r="BG170" i="4"/>
  <c r="BE170" i="4"/>
  <c r="T170" i="4"/>
  <c r="R170" i="4"/>
  <c r="P170" i="4"/>
  <c r="BI169" i="4"/>
  <c r="BH169" i="4"/>
  <c r="BG169" i="4"/>
  <c r="BE169" i="4"/>
  <c r="T169" i="4"/>
  <c r="R169" i="4"/>
  <c r="P169" i="4"/>
  <c r="BI168" i="4"/>
  <c r="BH168" i="4"/>
  <c r="BG168" i="4"/>
  <c r="BE168" i="4"/>
  <c r="T168" i="4"/>
  <c r="R168" i="4"/>
  <c r="P168" i="4"/>
  <c r="BI167" i="4"/>
  <c r="BH167" i="4"/>
  <c r="BG167" i="4"/>
  <c r="BE167" i="4"/>
  <c r="T167" i="4"/>
  <c r="R167" i="4"/>
  <c r="P167" i="4"/>
  <c r="BI166" i="4"/>
  <c r="BH166" i="4"/>
  <c r="BG166" i="4"/>
  <c r="BE166" i="4"/>
  <c r="T166" i="4"/>
  <c r="R166" i="4"/>
  <c r="P166" i="4"/>
  <c r="BI165" i="4"/>
  <c r="BH165" i="4"/>
  <c r="BG165" i="4"/>
  <c r="BE165" i="4"/>
  <c r="T165" i="4"/>
  <c r="R165" i="4"/>
  <c r="P165" i="4"/>
  <c r="BI164" i="4"/>
  <c r="BH164" i="4"/>
  <c r="BG164" i="4"/>
  <c r="BE164" i="4"/>
  <c r="T164" i="4"/>
  <c r="R164" i="4"/>
  <c r="P164" i="4"/>
  <c r="BI163" i="4"/>
  <c r="BH163" i="4"/>
  <c r="BG163" i="4"/>
  <c r="BE163" i="4"/>
  <c r="T163" i="4"/>
  <c r="R163" i="4"/>
  <c r="P163" i="4"/>
  <c r="BI162" i="4"/>
  <c r="BH162" i="4"/>
  <c r="BG162" i="4"/>
  <c r="BE162" i="4"/>
  <c r="T162" i="4"/>
  <c r="R162" i="4"/>
  <c r="P162" i="4"/>
  <c r="BI161" i="4"/>
  <c r="BH161" i="4"/>
  <c r="BG161" i="4"/>
  <c r="BE161" i="4"/>
  <c r="T161" i="4"/>
  <c r="R161" i="4"/>
  <c r="P161" i="4"/>
  <c r="BI159" i="4"/>
  <c r="BH159" i="4"/>
  <c r="BG159" i="4"/>
  <c r="BE159" i="4"/>
  <c r="T159" i="4"/>
  <c r="R159" i="4"/>
  <c r="P159" i="4"/>
  <c r="BI158" i="4"/>
  <c r="BH158" i="4"/>
  <c r="BG158" i="4"/>
  <c r="BE158" i="4"/>
  <c r="T158" i="4"/>
  <c r="R158" i="4"/>
  <c r="P158" i="4"/>
  <c r="BI157" i="4"/>
  <c r="BH157" i="4"/>
  <c r="BG157" i="4"/>
  <c r="BE157" i="4"/>
  <c r="T157" i="4"/>
  <c r="R157" i="4"/>
  <c r="P157" i="4"/>
  <c r="BI156" i="4"/>
  <c r="BH156" i="4"/>
  <c r="BG156" i="4"/>
  <c r="BE156" i="4"/>
  <c r="T156" i="4"/>
  <c r="R156" i="4"/>
  <c r="P156" i="4"/>
  <c r="BI155" i="4"/>
  <c r="BH155" i="4"/>
  <c r="BG155" i="4"/>
  <c r="BE155" i="4"/>
  <c r="T155" i="4"/>
  <c r="R155" i="4"/>
  <c r="P155" i="4"/>
  <c r="BI154" i="4"/>
  <c r="BH154" i="4"/>
  <c r="BG154" i="4"/>
  <c r="BE154" i="4"/>
  <c r="T154" i="4"/>
  <c r="R154" i="4"/>
  <c r="P154" i="4"/>
  <c r="BI153" i="4"/>
  <c r="BH153" i="4"/>
  <c r="BG153" i="4"/>
  <c r="BE153" i="4"/>
  <c r="T153" i="4"/>
  <c r="R153" i="4"/>
  <c r="P153" i="4"/>
  <c r="BI152" i="4"/>
  <c r="BH152" i="4"/>
  <c r="BG152" i="4"/>
  <c r="BE152" i="4"/>
  <c r="T152" i="4"/>
  <c r="R152" i="4"/>
  <c r="P152" i="4"/>
  <c r="BI151" i="4"/>
  <c r="BH151" i="4"/>
  <c r="BG151" i="4"/>
  <c r="BE151" i="4"/>
  <c r="T151" i="4"/>
  <c r="R151" i="4"/>
  <c r="P151" i="4"/>
  <c r="BI149" i="4"/>
  <c r="BH149" i="4"/>
  <c r="BG149" i="4"/>
  <c r="BE149" i="4"/>
  <c r="T149" i="4"/>
  <c r="R149" i="4"/>
  <c r="P149" i="4"/>
  <c r="BI148" i="4"/>
  <c r="BH148" i="4"/>
  <c r="BG148" i="4"/>
  <c r="BE148" i="4"/>
  <c r="T148" i="4"/>
  <c r="R148" i="4"/>
  <c r="P148" i="4"/>
  <c r="BI147" i="4"/>
  <c r="BH147" i="4"/>
  <c r="BG147" i="4"/>
  <c r="BE147" i="4"/>
  <c r="T147" i="4"/>
  <c r="R147" i="4"/>
  <c r="P147" i="4"/>
  <c r="BI146" i="4"/>
  <c r="BH146" i="4"/>
  <c r="BG146" i="4"/>
  <c r="BE146" i="4"/>
  <c r="T146" i="4"/>
  <c r="R146" i="4"/>
  <c r="P146" i="4"/>
  <c r="BI144" i="4"/>
  <c r="BH144" i="4"/>
  <c r="BG144" i="4"/>
  <c r="BE144" i="4"/>
  <c r="T144" i="4"/>
  <c r="R144" i="4"/>
  <c r="P144" i="4"/>
  <c r="BI143" i="4"/>
  <c r="BH143" i="4"/>
  <c r="BG143" i="4"/>
  <c r="BE143" i="4"/>
  <c r="T143" i="4"/>
  <c r="R143" i="4"/>
  <c r="P143" i="4"/>
  <c r="BI142" i="4"/>
  <c r="BH142" i="4"/>
  <c r="BG142" i="4"/>
  <c r="BE142" i="4"/>
  <c r="T142" i="4"/>
  <c r="R142" i="4"/>
  <c r="P142" i="4"/>
  <c r="BI139" i="4"/>
  <c r="BH139" i="4"/>
  <c r="BG139" i="4"/>
  <c r="BE139" i="4"/>
  <c r="T139" i="4"/>
  <c r="T138" i="4" s="1"/>
  <c r="R139" i="4"/>
  <c r="R138" i="4" s="1"/>
  <c r="P139" i="4"/>
  <c r="P138" i="4" s="1"/>
  <c r="BI137" i="4"/>
  <c r="BH137" i="4"/>
  <c r="BG137" i="4"/>
  <c r="BE137" i="4"/>
  <c r="T137" i="4"/>
  <c r="R137" i="4"/>
  <c r="P137" i="4"/>
  <c r="BI136" i="4"/>
  <c r="BH136" i="4"/>
  <c r="BG136" i="4"/>
  <c r="BE136" i="4"/>
  <c r="T136" i="4"/>
  <c r="R136" i="4"/>
  <c r="P136" i="4"/>
  <c r="BI135" i="4"/>
  <c r="BH135" i="4"/>
  <c r="BG135" i="4"/>
  <c r="BE135" i="4"/>
  <c r="T135" i="4"/>
  <c r="R135" i="4"/>
  <c r="P135" i="4"/>
  <c r="BI134" i="4"/>
  <c r="BH134" i="4"/>
  <c r="BG134" i="4"/>
  <c r="BE134" i="4"/>
  <c r="T134" i="4"/>
  <c r="R134" i="4"/>
  <c r="P134" i="4"/>
  <c r="BI133" i="4"/>
  <c r="BH133" i="4"/>
  <c r="BG133" i="4"/>
  <c r="BE133" i="4"/>
  <c r="T133" i="4"/>
  <c r="R133" i="4"/>
  <c r="P133" i="4"/>
  <c r="BI131" i="4"/>
  <c r="BH131" i="4"/>
  <c r="BG131" i="4"/>
  <c r="BE131" i="4"/>
  <c r="T131" i="4"/>
  <c r="T130" i="4"/>
  <c r="R131" i="4"/>
  <c r="R130" i="4" s="1"/>
  <c r="P131" i="4"/>
  <c r="P130" i="4" s="1"/>
  <c r="BI129" i="4"/>
  <c r="BH129" i="4"/>
  <c r="BG129" i="4"/>
  <c r="BE129" i="4"/>
  <c r="T129" i="4"/>
  <c r="T128" i="4" s="1"/>
  <c r="R129" i="4"/>
  <c r="R128" i="4" s="1"/>
  <c r="P129" i="4"/>
  <c r="P128" i="4" s="1"/>
  <c r="J122" i="4"/>
  <c r="F122" i="4"/>
  <c r="F120" i="4"/>
  <c r="E118" i="4"/>
  <c r="J92" i="4"/>
  <c r="J91" i="4"/>
  <c r="F91" i="4"/>
  <c r="F89" i="4"/>
  <c r="E87" i="4"/>
  <c r="J18" i="4"/>
  <c r="E18" i="4"/>
  <c r="J17" i="4"/>
  <c r="J12" i="4"/>
  <c r="J89" i="4" s="1"/>
  <c r="E7" i="4"/>
  <c r="E85" i="4" s="1"/>
  <c r="J37" i="3"/>
  <c r="J36" i="3"/>
  <c r="AY96" i="1" s="1"/>
  <c r="J35" i="3"/>
  <c r="AX96" i="1"/>
  <c r="BI212" i="3"/>
  <c r="BH212" i="3"/>
  <c r="BG212" i="3"/>
  <c r="BE212" i="3"/>
  <c r="T212" i="3"/>
  <c r="R212" i="3"/>
  <c r="P212" i="3"/>
  <c r="BI211" i="3"/>
  <c r="BH211" i="3"/>
  <c r="BG211" i="3"/>
  <c r="BE211" i="3"/>
  <c r="T211" i="3"/>
  <c r="R211" i="3"/>
  <c r="P211" i="3"/>
  <c r="BI210" i="3"/>
  <c r="BH210" i="3"/>
  <c r="BG210" i="3"/>
  <c r="BE210" i="3"/>
  <c r="T210" i="3"/>
  <c r="R210" i="3"/>
  <c r="P210" i="3"/>
  <c r="BI209" i="3"/>
  <c r="BH209" i="3"/>
  <c r="BG209" i="3"/>
  <c r="BE209" i="3"/>
  <c r="T209" i="3"/>
  <c r="R209" i="3"/>
  <c r="P209" i="3"/>
  <c r="BI208" i="3"/>
  <c r="BH208" i="3"/>
  <c r="BG208" i="3"/>
  <c r="BE208" i="3"/>
  <c r="T208" i="3"/>
  <c r="R208" i="3"/>
  <c r="P208" i="3"/>
  <c r="BI206" i="3"/>
  <c r="BH206" i="3"/>
  <c r="BG206" i="3"/>
  <c r="BE206" i="3"/>
  <c r="T206" i="3"/>
  <c r="T205" i="3" s="1"/>
  <c r="R206" i="3"/>
  <c r="R205" i="3" s="1"/>
  <c r="P206" i="3"/>
  <c r="P205" i="3" s="1"/>
  <c r="BI204" i="3"/>
  <c r="BH204" i="3"/>
  <c r="BG204" i="3"/>
  <c r="BE204" i="3"/>
  <c r="T204" i="3"/>
  <c r="R204" i="3"/>
  <c r="P204" i="3"/>
  <c r="BI203" i="3"/>
  <c r="BH203" i="3"/>
  <c r="BG203" i="3"/>
  <c r="BE203" i="3"/>
  <c r="T203" i="3"/>
  <c r="R203" i="3"/>
  <c r="P203" i="3"/>
  <c r="BI202" i="3"/>
  <c r="BH202" i="3"/>
  <c r="BG202" i="3"/>
  <c r="BE202" i="3"/>
  <c r="T202" i="3"/>
  <c r="R202" i="3"/>
  <c r="P202" i="3"/>
  <c r="BI200" i="3"/>
  <c r="BH200" i="3"/>
  <c r="BG200" i="3"/>
  <c r="BE200" i="3"/>
  <c r="T200" i="3"/>
  <c r="R200" i="3"/>
  <c r="P200" i="3"/>
  <c r="BI199" i="3"/>
  <c r="BH199" i="3"/>
  <c r="BG199" i="3"/>
  <c r="BE199" i="3"/>
  <c r="T199" i="3"/>
  <c r="R199" i="3"/>
  <c r="P199" i="3"/>
  <c r="BI198" i="3"/>
  <c r="BH198" i="3"/>
  <c r="BG198" i="3"/>
  <c r="BE198" i="3"/>
  <c r="T198" i="3"/>
  <c r="R198" i="3"/>
  <c r="P198" i="3"/>
  <c r="BI197" i="3"/>
  <c r="BH197" i="3"/>
  <c r="BG197" i="3"/>
  <c r="BE197" i="3"/>
  <c r="T197" i="3"/>
  <c r="R197" i="3"/>
  <c r="P197" i="3"/>
  <c r="BI195" i="3"/>
  <c r="BH195" i="3"/>
  <c r="BG195" i="3"/>
  <c r="BE195" i="3"/>
  <c r="T195" i="3"/>
  <c r="R195" i="3"/>
  <c r="P195" i="3"/>
  <c r="BI194" i="3"/>
  <c r="BH194" i="3"/>
  <c r="BG194" i="3"/>
  <c r="BE194" i="3"/>
  <c r="T194" i="3"/>
  <c r="R194" i="3"/>
  <c r="P194" i="3"/>
  <c r="BI193" i="3"/>
  <c r="BH193" i="3"/>
  <c r="BG193" i="3"/>
  <c r="BE193" i="3"/>
  <c r="T193" i="3"/>
  <c r="R193" i="3"/>
  <c r="P193" i="3"/>
  <c r="BI192" i="3"/>
  <c r="BH192" i="3"/>
  <c r="BG192" i="3"/>
  <c r="BE192" i="3"/>
  <c r="T192" i="3"/>
  <c r="R192" i="3"/>
  <c r="P192" i="3"/>
  <c r="BI191" i="3"/>
  <c r="BH191" i="3"/>
  <c r="BG191" i="3"/>
  <c r="BE191" i="3"/>
  <c r="T191" i="3"/>
  <c r="R191" i="3"/>
  <c r="P191" i="3"/>
  <c r="BI190" i="3"/>
  <c r="BH190" i="3"/>
  <c r="BG190" i="3"/>
  <c r="BE190" i="3"/>
  <c r="T190" i="3"/>
  <c r="R190" i="3"/>
  <c r="P190" i="3"/>
  <c r="BI189" i="3"/>
  <c r="BH189" i="3"/>
  <c r="BG189" i="3"/>
  <c r="BE189" i="3"/>
  <c r="T189" i="3"/>
  <c r="R189" i="3"/>
  <c r="P189" i="3"/>
  <c r="BI188" i="3"/>
  <c r="BH188" i="3"/>
  <c r="BG188" i="3"/>
  <c r="BE188" i="3"/>
  <c r="T188" i="3"/>
  <c r="R188" i="3"/>
  <c r="P188" i="3"/>
  <c r="BI187" i="3"/>
  <c r="BH187" i="3"/>
  <c r="BG187" i="3"/>
  <c r="BE187" i="3"/>
  <c r="T187" i="3"/>
  <c r="R187" i="3"/>
  <c r="P187" i="3"/>
  <c r="BI186" i="3"/>
  <c r="BH186" i="3"/>
  <c r="BG186" i="3"/>
  <c r="BE186" i="3"/>
  <c r="T186" i="3"/>
  <c r="R186" i="3"/>
  <c r="P186" i="3"/>
  <c r="BI185" i="3"/>
  <c r="BH185" i="3"/>
  <c r="BG185" i="3"/>
  <c r="BE185" i="3"/>
  <c r="T185" i="3"/>
  <c r="R185" i="3"/>
  <c r="P185" i="3"/>
  <c r="BI184" i="3"/>
  <c r="BH184" i="3"/>
  <c r="BG184" i="3"/>
  <c r="BE184" i="3"/>
  <c r="T184" i="3"/>
  <c r="R184" i="3"/>
  <c r="P184" i="3"/>
  <c r="BI183" i="3"/>
  <c r="BH183" i="3"/>
  <c r="BG183" i="3"/>
  <c r="BE183" i="3"/>
  <c r="T183" i="3"/>
  <c r="R183" i="3"/>
  <c r="P183" i="3"/>
  <c r="BI181" i="3"/>
  <c r="BH181" i="3"/>
  <c r="BG181" i="3"/>
  <c r="BE181" i="3"/>
  <c r="T181" i="3"/>
  <c r="R181" i="3"/>
  <c r="P181" i="3"/>
  <c r="BI180" i="3"/>
  <c r="BH180" i="3"/>
  <c r="BG180" i="3"/>
  <c r="BE180" i="3"/>
  <c r="T180" i="3"/>
  <c r="R180" i="3"/>
  <c r="P180" i="3"/>
  <c r="BI178" i="3"/>
  <c r="BH178" i="3"/>
  <c r="BG178" i="3"/>
  <c r="BE178" i="3"/>
  <c r="T178" i="3"/>
  <c r="R178" i="3"/>
  <c r="P178" i="3"/>
  <c r="BI177" i="3"/>
  <c r="BH177" i="3"/>
  <c r="BG177" i="3"/>
  <c r="BE177" i="3"/>
  <c r="T177" i="3"/>
  <c r="R177" i="3"/>
  <c r="P177" i="3"/>
  <c r="BI176" i="3"/>
  <c r="BH176" i="3"/>
  <c r="BG176" i="3"/>
  <c r="BE176" i="3"/>
  <c r="T176" i="3"/>
  <c r="R176" i="3"/>
  <c r="P176" i="3"/>
  <c r="BI174" i="3"/>
  <c r="BH174" i="3"/>
  <c r="BG174" i="3"/>
  <c r="BE174" i="3"/>
  <c r="T174" i="3"/>
  <c r="R174" i="3"/>
  <c r="P174" i="3"/>
  <c r="BI173" i="3"/>
  <c r="BH173" i="3"/>
  <c r="BG173" i="3"/>
  <c r="BE173" i="3"/>
  <c r="T173" i="3"/>
  <c r="R173" i="3"/>
  <c r="P173" i="3"/>
  <c r="BI172" i="3"/>
  <c r="BH172" i="3"/>
  <c r="BG172" i="3"/>
  <c r="BE172" i="3"/>
  <c r="T172" i="3"/>
  <c r="R172" i="3"/>
  <c r="P172" i="3"/>
  <c r="BI170" i="3"/>
  <c r="BH170" i="3"/>
  <c r="BG170" i="3"/>
  <c r="BE170" i="3"/>
  <c r="T170" i="3"/>
  <c r="R170" i="3"/>
  <c r="P170" i="3"/>
  <c r="BI169" i="3"/>
  <c r="BH169" i="3"/>
  <c r="BG169" i="3"/>
  <c r="BE169" i="3"/>
  <c r="T169" i="3"/>
  <c r="R169" i="3"/>
  <c r="P169" i="3"/>
  <c r="BI168" i="3"/>
  <c r="BH168" i="3"/>
  <c r="BG168" i="3"/>
  <c r="BE168" i="3"/>
  <c r="T168" i="3"/>
  <c r="R168" i="3"/>
  <c r="P168" i="3"/>
  <c r="BI167" i="3"/>
  <c r="BH167" i="3"/>
  <c r="BG167" i="3"/>
  <c r="BE167" i="3"/>
  <c r="T167" i="3"/>
  <c r="R167" i="3"/>
  <c r="P167" i="3"/>
  <c r="BI166" i="3"/>
  <c r="BH166" i="3"/>
  <c r="BG166" i="3"/>
  <c r="BE166" i="3"/>
  <c r="T166" i="3"/>
  <c r="R166" i="3"/>
  <c r="P166" i="3"/>
  <c r="BI165" i="3"/>
  <c r="BH165" i="3"/>
  <c r="BG165" i="3"/>
  <c r="BE165" i="3"/>
  <c r="T165" i="3"/>
  <c r="R165" i="3"/>
  <c r="P165" i="3"/>
  <c r="BI164" i="3"/>
  <c r="BH164" i="3"/>
  <c r="BG164" i="3"/>
  <c r="BE164" i="3"/>
  <c r="T164" i="3"/>
  <c r="R164" i="3"/>
  <c r="P164" i="3"/>
  <c r="BI161" i="3"/>
  <c r="BH161" i="3"/>
  <c r="BG161" i="3"/>
  <c r="BE161" i="3"/>
  <c r="T161" i="3"/>
  <c r="T160" i="3" s="1"/>
  <c r="R161" i="3"/>
  <c r="R160" i="3"/>
  <c r="P161" i="3"/>
  <c r="P160" i="3" s="1"/>
  <c r="BI159" i="3"/>
  <c r="BH159" i="3"/>
  <c r="BG159" i="3"/>
  <c r="BE159" i="3"/>
  <c r="T159" i="3"/>
  <c r="R159" i="3"/>
  <c r="P159" i="3"/>
  <c r="BI158" i="3"/>
  <c r="BH158" i="3"/>
  <c r="BG158" i="3"/>
  <c r="BE158" i="3"/>
  <c r="T158" i="3"/>
  <c r="R158" i="3"/>
  <c r="P158" i="3"/>
  <c r="BI157" i="3"/>
  <c r="BH157" i="3"/>
  <c r="BG157" i="3"/>
  <c r="BE157" i="3"/>
  <c r="T157" i="3"/>
  <c r="R157" i="3"/>
  <c r="P157" i="3"/>
  <c r="BI156" i="3"/>
  <c r="BH156" i="3"/>
  <c r="BG156" i="3"/>
  <c r="BE156" i="3"/>
  <c r="T156" i="3"/>
  <c r="R156" i="3"/>
  <c r="P156" i="3"/>
  <c r="BI155" i="3"/>
  <c r="BH155" i="3"/>
  <c r="BG155" i="3"/>
  <c r="BE155" i="3"/>
  <c r="T155" i="3"/>
  <c r="R155" i="3"/>
  <c r="P155" i="3"/>
  <c r="BI154" i="3"/>
  <c r="BH154" i="3"/>
  <c r="BG154" i="3"/>
  <c r="BE154" i="3"/>
  <c r="T154" i="3"/>
  <c r="R154" i="3"/>
  <c r="P154" i="3"/>
  <c r="BI152" i="3"/>
  <c r="BH152" i="3"/>
  <c r="BG152" i="3"/>
  <c r="BE152" i="3"/>
  <c r="T152" i="3"/>
  <c r="R152" i="3"/>
  <c r="P152" i="3"/>
  <c r="BI151" i="3"/>
  <c r="BH151" i="3"/>
  <c r="BG151" i="3"/>
  <c r="BE151" i="3"/>
  <c r="T151" i="3"/>
  <c r="R151" i="3"/>
  <c r="P151" i="3"/>
  <c r="BI150" i="3"/>
  <c r="BH150" i="3"/>
  <c r="BG150" i="3"/>
  <c r="BE150" i="3"/>
  <c r="T150" i="3"/>
  <c r="R150" i="3"/>
  <c r="P150" i="3"/>
  <c r="BI149" i="3"/>
  <c r="BH149" i="3"/>
  <c r="BG149" i="3"/>
  <c r="BE149" i="3"/>
  <c r="T149" i="3"/>
  <c r="R149" i="3"/>
  <c r="P149" i="3"/>
  <c r="BI148" i="3"/>
  <c r="BH148" i="3"/>
  <c r="BG148" i="3"/>
  <c r="BE148" i="3"/>
  <c r="T148" i="3"/>
  <c r="R148" i="3"/>
  <c r="P148" i="3"/>
  <c r="BI147" i="3"/>
  <c r="BH147" i="3"/>
  <c r="BG147" i="3"/>
  <c r="BE147" i="3"/>
  <c r="T147" i="3"/>
  <c r="R147" i="3"/>
  <c r="P147" i="3"/>
  <c r="BI146" i="3"/>
  <c r="BH146" i="3"/>
  <c r="BG146" i="3"/>
  <c r="BE146" i="3"/>
  <c r="T146" i="3"/>
  <c r="R146" i="3"/>
  <c r="P146" i="3"/>
  <c r="BI145" i="3"/>
  <c r="BH145" i="3"/>
  <c r="BG145" i="3"/>
  <c r="BE145" i="3"/>
  <c r="T145" i="3"/>
  <c r="R145" i="3"/>
  <c r="P145" i="3"/>
  <c r="BI144" i="3"/>
  <c r="BH144" i="3"/>
  <c r="BG144" i="3"/>
  <c r="BE144" i="3"/>
  <c r="T144" i="3"/>
  <c r="R144" i="3"/>
  <c r="P144" i="3"/>
  <c r="BI143" i="3"/>
  <c r="BH143" i="3"/>
  <c r="BG143" i="3"/>
  <c r="BE143" i="3"/>
  <c r="T143" i="3"/>
  <c r="R143" i="3"/>
  <c r="P143" i="3"/>
  <c r="BI142" i="3"/>
  <c r="BH142" i="3"/>
  <c r="BG142" i="3"/>
  <c r="BE142" i="3"/>
  <c r="T142" i="3"/>
  <c r="R142" i="3"/>
  <c r="P142" i="3"/>
  <c r="BI141" i="3"/>
  <c r="BH141" i="3"/>
  <c r="BG141" i="3"/>
  <c r="BE141" i="3"/>
  <c r="T141" i="3"/>
  <c r="R141" i="3"/>
  <c r="P141" i="3"/>
  <c r="BI140" i="3"/>
  <c r="BH140" i="3"/>
  <c r="BG140" i="3"/>
  <c r="BE140" i="3"/>
  <c r="T140" i="3"/>
  <c r="R140" i="3"/>
  <c r="P140" i="3"/>
  <c r="BI139" i="3"/>
  <c r="BH139" i="3"/>
  <c r="BG139" i="3"/>
  <c r="BE139" i="3"/>
  <c r="T139" i="3"/>
  <c r="R139" i="3"/>
  <c r="P139" i="3"/>
  <c r="BI137" i="3"/>
  <c r="BH137" i="3"/>
  <c r="BG137" i="3"/>
  <c r="BE137" i="3"/>
  <c r="T137" i="3"/>
  <c r="R137" i="3"/>
  <c r="P137" i="3"/>
  <c r="BI136" i="3"/>
  <c r="BH136" i="3"/>
  <c r="BG136" i="3"/>
  <c r="BE136" i="3"/>
  <c r="T136" i="3"/>
  <c r="R136" i="3"/>
  <c r="P136" i="3"/>
  <c r="BI135" i="3"/>
  <c r="BH135" i="3"/>
  <c r="BG135" i="3"/>
  <c r="BE135" i="3"/>
  <c r="T135" i="3"/>
  <c r="R135" i="3"/>
  <c r="P135" i="3"/>
  <c r="BI134" i="3"/>
  <c r="BH134" i="3"/>
  <c r="BG134" i="3"/>
  <c r="BE134" i="3"/>
  <c r="T134" i="3"/>
  <c r="R134" i="3"/>
  <c r="P134" i="3"/>
  <c r="J127" i="3"/>
  <c r="F127" i="3"/>
  <c r="F125" i="3"/>
  <c r="E123" i="3"/>
  <c r="J92" i="3"/>
  <c r="J91" i="3"/>
  <c r="F91" i="3"/>
  <c r="F89" i="3"/>
  <c r="E87" i="3"/>
  <c r="J18" i="3"/>
  <c r="E18" i="3"/>
  <c r="F92" i="3" s="1"/>
  <c r="J17" i="3"/>
  <c r="J12" i="3"/>
  <c r="E7" i="3"/>
  <c r="E121" i="3" s="1"/>
  <c r="J37" i="2"/>
  <c r="J36" i="2"/>
  <c r="AY95" i="1" s="1"/>
  <c r="J35" i="2"/>
  <c r="AX95" i="1" s="1"/>
  <c r="BI173" i="2"/>
  <c r="BH173" i="2"/>
  <c r="BG173" i="2"/>
  <c r="BE173" i="2"/>
  <c r="T173" i="2"/>
  <c r="R173" i="2"/>
  <c r="P173" i="2"/>
  <c r="BI172" i="2"/>
  <c r="BH172" i="2"/>
  <c r="BG172" i="2"/>
  <c r="BE172" i="2"/>
  <c r="T172" i="2"/>
  <c r="R172" i="2"/>
  <c r="P172" i="2"/>
  <c r="BI171" i="2"/>
  <c r="BH171" i="2"/>
  <c r="BG171" i="2"/>
  <c r="BE171" i="2"/>
  <c r="T171" i="2"/>
  <c r="R171" i="2"/>
  <c r="P171" i="2"/>
  <c r="BI168" i="2"/>
  <c r="BH168" i="2"/>
  <c r="BG168" i="2"/>
  <c r="BE168" i="2"/>
  <c r="T168" i="2"/>
  <c r="T167" i="2"/>
  <c r="R168" i="2"/>
  <c r="R167" i="2" s="1"/>
  <c r="P168" i="2"/>
  <c r="P167" i="2"/>
  <c r="BI166" i="2"/>
  <c r="BH166" i="2"/>
  <c r="BG166" i="2"/>
  <c r="BE166" i="2"/>
  <c r="T166" i="2"/>
  <c r="R166" i="2"/>
  <c r="P166" i="2"/>
  <c r="BI165" i="2"/>
  <c r="BH165" i="2"/>
  <c r="BG165" i="2"/>
  <c r="BE165" i="2"/>
  <c r="T165" i="2"/>
  <c r="R165" i="2"/>
  <c r="P165" i="2"/>
  <c r="BI163" i="2"/>
  <c r="BH163" i="2"/>
  <c r="BG163" i="2"/>
  <c r="BE163" i="2"/>
  <c r="T163" i="2"/>
  <c r="T162" i="2"/>
  <c r="R163" i="2"/>
  <c r="R162" i="2" s="1"/>
  <c r="P163" i="2"/>
  <c r="P162" i="2"/>
  <c r="BI161" i="2"/>
  <c r="BH161" i="2"/>
  <c r="BG161" i="2"/>
  <c r="BE161" i="2"/>
  <c r="T161" i="2"/>
  <c r="R161" i="2"/>
  <c r="P161" i="2"/>
  <c r="BI160" i="2"/>
  <c r="BH160" i="2"/>
  <c r="BG160" i="2"/>
  <c r="BE160" i="2"/>
  <c r="T160" i="2"/>
  <c r="R160" i="2"/>
  <c r="P160" i="2"/>
  <c r="BI158" i="2"/>
  <c r="BH158" i="2"/>
  <c r="BG158" i="2"/>
  <c r="BE158" i="2"/>
  <c r="T158" i="2"/>
  <c r="R158" i="2"/>
  <c r="P158" i="2"/>
  <c r="BI157" i="2"/>
  <c r="BH157" i="2"/>
  <c r="BG157" i="2"/>
  <c r="BE157" i="2"/>
  <c r="T157" i="2"/>
  <c r="R157" i="2"/>
  <c r="P157" i="2"/>
  <c r="BI156" i="2"/>
  <c r="BH156" i="2"/>
  <c r="BG156" i="2"/>
  <c r="BE156" i="2"/>
  <c r="T156" i="2"/>
  <c r="R156" i="2"/>
  <c r="P156" i="2"/>
  <c r="BI155" i="2"/>
  <c r="BH155" i="2"/>
  <c r="BG155" i="2"/>
  <c r="BE155" i="2"/>
  <c r="T155" i="2"/>
  <c r="R155" i="2"/>
  <c r="P155" i="2"/>
  <c r="BI153" i="2"/>
  <c r="BH153" i="2"/>
  <c r="BG153" i="2"/>
  <c r="BE153" i="2"/>
  <c r="T153" i="2"/>
  <c r="T152" i="2"/>
  <c r="R153" i="2"/>
  <c r="R152" i="2" s="1"/>
  <c r="P153" i="2"/>
  <c r="P152" i="2"/>
  <c r="BI150" i="2"/>
  <c r="BH150" i="2"/>
  <c r="BG150" i="2"/>
  <c r="BE150" i="2"/>
  <c r="T150" i="2"/>
  <c r="R150" i="2"/>
  <c r="P150" i="2"/>
  <c r="BI149" i="2"/>
  <c r="BH149" i="2"/>
  <c r="BG149" i="2"/>
  <c r="BE149" i="2"/>
  <c r="T149" i="2"/>
  <c r="R149" i="2"/>
  <c r="P149" i="2"/>
  <c r="BI148" i="2"/>
  <c r="BH148" i="2"/>
  <c r="BG148" i="2"/>
  <c r="BE148" i="2"/>
  <c r="T148" i="2"/>
  <c r="R148" i="2"/>
  <c r="P148" i="2"/>
  <c r="BI147" i="2"/>
  <c r="BH147" i="2"/>
  <c r="BG147" i="2"/>
  <c r="BE147" i="2"/>
  <c r="T147" i="2"/>
  <c r="R147" i="2"/>
  <c r="P147" i="2"/>
  <c r="BI146" i="2"/>
  <c r="BH146" i="2"/>
  <c r="BG146" i="2"/>
  <c r="BE146" i="2"/>
  <c r="T146" i="2"/>
  <c r="R146" i="2"/>
  <c r="P146" i="2"/>
  <c r="BI145" i="2"/>
  <c r="BH145" i="2"/>
  <c r="BG145" i="2"/>
  <c r="BE145" i="2"/>
  <c r="T145" i="2"/>
  <c r="R145" i="2"/>
  <c r="P145" i="2"/>
  <c r="BI144" i="2"/>
  <c r="BH144" i="2"/>
  <c r="BG144" i="2"/>
  <c r="BE144" i="2"/>
  <c r="T144" i="2"/>
  <c r="R144" i="2"/>
  <c r="P144" i="2"/>
  <c r="BI143" i="2"/>
  <c r="BH143" i="2"/>
  <c r="BG143" i="2"/>
  <c r="BE143" i="2"/>
  <c r="T143" i="2"/>
  <c r="R143" i="2"/>
  <c r="P143" i="2"/>
  <c r="BI142" i="2"/>
  <c r="BH142" i="2"/>
  <c r="BG142" i="2"/>
  <c r="BE142" i="2"/>
  <c r="T142" i="2"/>
  <c r="R142" i="2"/>
  <c r="P142" i="2"/>
  <c r="BI141" i="2"/>
  <c r="BH141" i="2"/>
  <c r="BG141" i="2"/>
  <c r="BE141" i="2"/>
  <c r="T141" i="2"/>
  <c r="R141" i="2"/>
  <c r="P141" i="2"/>
  <c r="BI140" i="2"/>
  <c r="BH140" i="2"/>
  <c r="BG140" i="2"/>
  <c r="BE140" i="2"/>
  <c r="T140" i="2"/>
  <c r="R140" i="2"/>
  <c r="P140" i="2"/>
  <c r="BI139" i="2"/>
  <c r="BH139" i="2"/>
  <c r="BG139" i="2"/>
  <c r="BE139" i="2"/>
  <c r="T139" i="2"/>
  <c r="R139" i="2"/>
  <c r="P139" i="2"/>
  <c r="BI138" i="2"/>
  <c r="BH138" i="2"/>
  <c r="BG138" i="2"/>
  <c r="BE138" i="2"/>
  <c r="T138" i="2"/>
  <c r="R138" i="2"/>
  <c r="P138" i="2"/>
  <c r="BI137" i="2"/>
  <c r="BH137" i="2"/>
  <c r="BG137" i="2"/>
  <c r="BE137" i="2"/>
  <c r="T137" i="2"/>
  <c r="R137" i="2"/>
  <c r="P137" i="2"/>
  <c r="BI136" i="2"/>
  <c r="BH136" i="2"/>
  <c r="BG136" i="2"/>
  <c r="BE136" i="2"/>
  <c r="T136" i="2"/>
  <c r="R136" i="2"/>
  <c r="P136" i="2"/>
  <c r="BI135" i="2"/>
  <c r="BH135" i="2"/>
  <c r="BG135" i="2"/>
  <c r="BE135" i="2"/>
  <c r="T135" i="2"/>
  <c r="R135" i="2"/>
  <c r="P135" i="2"/>
  <c r="BI134" i="2"/>
  <c r="BH134" i="2"/>
  <c r="BG134" i="2"/>
  <c r="BE134" i="2"/>
  <c r="T134" i="2"/>
  <c r="R134" i="2"/>
  <c r="P134" i="2"/>
  <c r="BI133" i="2"/>
  <c r="BH133" i="2"/>
  <c r="BG133" i="2"/>
  <c r="BE133" i="2"/>
  <c r="T133" i="2"/>
  <c r="R133" i="2"/>
  <c r="P133" i="2"/>
  <c r="BI132" i="2"/>
  <c r="BH132" i="2"/>
  <c r="BG132" i="2"/>
  <c r="BE132" i="2"/>
  <c r="T132" i="2"/>
  <c r="R132" i="2"/>
  <c r="P132" i="2"/>
  <c r="BI131" i="2"/>
  <c r="BH131" i="2"/>
  <c r="BG131" i="2"/>
  <c r="BE131" i="2"/>
  <c r="T131" i="2"/>
  <c r="R131" i="2"/>
  <c r="P131" i="2"/>
  <c r="BI130" i="2"/>
  <c r="BH130" i="2"/>
  <c r="BG130" i="2"/>
  <c r="BE130" i="2"/>
  <c r="T130" i="2"/>
  <c r="R130" i="2"/>
  <c r="P130" i="2"/>
  <c r="J123" i="2"/>
  <c r="F123" i="2"/>
  <c r="F121" i="2"/>
  <c r="E119" i="2"/>
  <c r="J92" i="2"/>
  <c r="J91" i="2"/>
  <c r="F91" i="2"/>
  <c r="F89" i="2"/>
  <c r="E87" i="2"/>
  <c r="J18" i="2"/>
  <c r="E18" i="2"/>
  <c r="J17" i="2"/>
  <c r="J12" i="2"/>
  <c r="E7" i="2"/>
  <c r="E117" i="2" s="1"/>
  <c r="AM90" i="1"/>
  <c r="AM89" i="1"/>
  <c r="L89" i="1"/>
  <c r="AM87" i="1"/>
  <c r="L87" i="1"/>
  <c r="L85" i="1"/>
  <c r="L84" i="1"/>
  <c r="J173" i="2"/>
  <c r="BK172" i="2"/>
  <c r="BK171" i="2"/>
  <c r="BK168" i="2"/>
  <c r="J168" i="2"/>
  <c r="BK166" i="2"/>
  <c r="J166" i="2"/>
  <c r="BK165" i="2"/>
  <c r="J165" i="2"/>
  <c r="BK163" i="2"/>
  <c r="J163" i="2"/>
  <c r="BK161" i="2"/>
  <c r="J160" i="2"/>
  <c r="BK158" i="2"/>
  <c r="J157" i="2"/>
  <c r="J155" i="2"/>
  <c r="J153" i="2"/>
  <c r="BK149" i="2"/>
  <c r="BK147" i="2"/>
  <c r="BK145" i="2"/>
  <c r="BK143" i="2"/>
  <c r="J141" i="2"/>
  <c r="BK139" i="2"/>
  <c r="BK137" i="2"/>
  <c r="BK136" i="2"/>
  <c r="J134" i="2"/>
  <c r="BK132" i="2"/>
  <c r="BK130" i="2"/>
  <c r="BK173" i="2"/>
  <c r="J172" i="2"/>
  <c r="J171" i="2"/>
  <c r="BK160" i="2"/>
  <c r="J158" i="2"/>
  <c r="BK155" i="2"/>
  <c r="BK153" i="2"/>
  <c r="J149" i="2"/>
  <c r="J147" i="2"/>
  <c r="J145" i="2"/>
  <c r="J142" i="2"/>
  <c r="J140" i="2"/>
  <c r="J139" i="2"/>
  <c r="J137" i="2"/>
  <c r="J135" i="2"/>
  <c r="BK133" i="2"/>
  <c r="J130" i="2"/>
  <c r="J211" i="3"/>
  <c r="J209" i="3"/>
  <c r="J208" i="3"/>
  <c r="BK204" i="3"/>
  <c r="BK202" i="3"/>
  <c r="BK199" i="3"/>
  <c r="BK195" i="3"/>
  <c r="J193" i="3"/>
  <c r="BK192" i="3"/>
  <c r="BK190" i="3"/>
  <c r="BK188" i="3"/>
  <c r="BK186" i="3"/>
  <c r="BK183" i="3"/>
  <c r="BK180" i="3"/>
  <c r="J177" i="3"/>
  <c r="J174" i="3"/>
  <c r="J172" i="3"/>
  <c r="BK169" i="3"/>
  <c r="BK166" i="3"/>
  <c r="BK165" i="3"/>
  <c r="BK161" i="3"/>
  <c r="BK158" i="3"/>
  <c r="BK156" i="3"/>
  <c r="J154" i="3"/>
  <c r="BK151" i="3"/>
  <c r="BK148" i="3"/>
  <c r="J146" i="3"/>
  <c r="J144" i="3"/>
  <c r="J142" i="3"/>
  <c r="J140" i="3"/>
  <c r="J137" i="3"/>
  <c r="J135" i="3"/>
  <c r="BK212" i="3"/>
  <c r="J210" i="3"/>
  <c r="BK208" i="3"/>
  <c r="J204" i="3"/>
  <c r="J202" i="3"/>
  <c r="J199" i="3"/>
  <c r="BK197" i="3"/>
  <c r="BK194" i="3"/>
  <c r="J192" i="3"/>
  <c r="J190" i="3"/>
  <c r="J188" i="3"/>
  <c r="J186" i="3"/>
  <c r="BK184" i="3"/>
  <c r="J180" i="3"/>
  <c r="BK177" i="3"/>
  <c r="BK174" i="3"/>
  <c r="BK170" i="3"/>
  <c r="J168" i="3"/>
  <c r="J167" i="3"/>
  <c r="J165" i="3"/>
  <c r="J161" i="3"/>
  <c r="J158" i="3"/>
  <c r="J156" i="3"/>
  <c r="BK152" i="3"/>
  <c r="J150" i="3"/>
  <c r="J148" i="3"/>
  <c r="BK146" i="3"/>
  <c r="BK144" i="3"/>
  <c r="BK142" i="3"/>
  <c r="J141" i="3"/>
  <c r="BK139" i="3"/>
  <c r="BK136" i="3"/>
  <c r="J134" i="3"/>
  <c r="BK175" i="4"/>
  <c r="BK173" i="4"/>
  <c r="BK171" i="4"/>
  <c r="BK169" i="4"/>
  <c r="BK167" i="4"/>
  <c r="J165" i="4"/>
  <c r="J162" i="4"/>
  <c r="BK159" i="4"/>
  <c r="J157" i="4"/>
  <c r="BK155" i="4"/>
  <c r="J153" i="4"/>
  <c r="J151" i="4"/>
  <c r="J148" i="4"/>
  <c r="BK146" i="4"/>
  <c r="BK143" i="4"/>
  <c r="J139" i="4"/>
  <c r="BK136" i="4"/>
  <c r="BK134" i="4"/>
  <c r="J131" i="4"/>
  <c r="BK176" i="4"/>
  <c r="J175" i="4"/>
  <c r="J174" i="4"/>
  <c r="J173" i="4"/>
  <c r="J172" i="4"/>
  <c r="J171" i="4"/>
  <c r="J170" i="4"/>
  <c r="J169" i="4"/>
  <c r="J168" i="4"/>
  <c r="J167" i="4"/>
  <c r="J166" i="4"/>
  <c r="BK165" i="4"/>
  <c r="BK164" i="4"/>
  <c r="BK163" i="4"/>
  <c r="BK162" i="4"/>
  <c r="BK161" i="4"/>
  <c r="J158" i="4"/>
  <c r="BK156" i="4"/>
  <c r="BK154" i="4"/>
  <c r="J152" i="4"/>
  <c r="BK149" i="4"/>
  <c r="BK147" i="4"/>
  <c r="J144" i="4"/>
  <c r="BK142" i="4"/>
  <c r="BK137" i="4"/>
  <c r="BK135" i="4"/>
  <c r="J133" i="4"/>
  <c r="BK129" i="4"/>
  <c r="J154" i="5"/>
  <c r="J152" i="5"/>
  <c r="BK150" i="5"/>
  <c r="J147" i="5"/>
  <c r="BK145" i="5"/>
  <c r="J143" i="5"/>
  <c r="BK141" i="5"/>
  <c r="J138" i="5"/>
  <c r="BK135" i="5"/>
  <c r="J126" i="5"/>
  <c r="BK154" i="5"/>
  <c r="BK152" i="5"/>
  <c r="J150" i="5"/>
  <c r="BK147" i="5"/>
  <c r="J145" i="5"/>
  <c r="BK142" i="5"/>
  <c r="J140" i="5"/>
  <c r="BK137" i="5"/>
  <c r="J134" i="5"/>
  <c r="J130" i="5"/>
  <c r="J128" i="5"/>
  <c r="BK126" i="5"/>
  <c r="J158" i="6"/>
  <c r="J157" i="6"/>
  <c r="J155" i="6"/>
  <c r="J154" i="6"/>
  <c r="J153" i="6"/>
  <c r="J152" i="6"/>
  <c r="J151" i="6"/>
  <c r="BK149" i="6"/>
  <c r="BK147" i="6"/>
  <c r="BK145" i="6"/>
  <c r="J143" i="6"/>
  <c r="BK141" i="6"/>
  <c r="J138" i="6"/>
  <c r="BK137" i="6"/>
  <c r="BK135" i="6"/>
  <c r="J133" i="6"/>
  <c r="BK131" i="6"/>
  <c r="BK127" i="6"/>
  <c r="J125" i="6"/>
  <c r="J150" i="6"/>
  <c r="J149" i="6"/>
  <c r="BK148" i="6"/>
  <c r="BK146" i="6"/>
  <c r="J144" i="6"/>
  <c r="J142" i="6"/>
  <c r="J140" i="6"/>
  <c r="BK138" i="6"/>
  <c r="J136" i="6"/>
  <c r="BK134" i="6"/>
  <c r="J132" i="6"/>
  <c r="BK128" i="6"/>
  <c r="J126" i="6"/>
  <c r="BK124" i="6"/>
  <c r="BK156" i="2"/>
  <c r="J150" i="2"/>
  <c r="BK148" i="2"/>
  <c r="J146" i="2"/>
  <c r="BK144" i="2"/>
  <c r="BK142" i="2"/>
  <c r="BK140" i="2"/>
  <c r="BK138" i="2"/>
  <c r="BK135" i="2"/>
  <c r="J133" i="2"/>
  <c r="J131" i="2"/>
  <c r="AS94" i="1"/>
  <c r="J161" i="2"/>
  <c r="BK157" i="2"/>
  <c r="J156" i="2"/>
  <c r="BK150" i="2"/>
  <c r="J148" i="2"/>
  <c r="BK146" i="2"/>
  <c r="J144" i="2"/>
  <c r="J143" i="2"/>
  <c r="BK141" i="2"/>
  <c r="J138" i="2"/>
  <c r="J136" i="2"/>
  <c r="BK134" i="2"/>
  <c r="J132" i="2"/>
  <c r="BK131" i="2"/>
  <c r="J212" i="3"/>
  <c r="BK210" i="3"/>
  <c r="J206" i="3"/>
  <c r="BK203" i="3"/>
  <c r="J200" i="3"/>
  <c r="BK198" i="3"/>
  <c r="J197" i="3"/>
  <c r="J194" i="3"/>
  <c r="BK191" i="3"/>
  <c r="J189" i="3"/>
  <c r="BK187" i="3"/>
  <c r="J185" i="3"/>
  <c r="J184" i="3"/>
  <c r="J181" i="3"/>
  <c r="BK178" i="3"/>
  <c r="J176" i="3"/>
  <c r="BK173" i="3"/>
  <c r="J170" i="3"/>
  <c r="BK168" i="3"/>
  <c r="BK167" i="3"/>
  <c r="J164" i="3"/>
  <c r="BK159" i="3"/>
  <c r="J157" i="3"/>
  <c r="BK155" i="3"/>
  <c r="J152" i="3"/>
  <c r="BK150" i="3"/>
  <c r="BK149" i="3"/>
  <c r="J147" i="3"/>
  <c r="J145" i="3"/>
  <c r="J143" i="3"/>
  <c r="BK141" i="3"/>
  <c r="J139" i="3"/>
  <c r="J136" i="3"/>
  <c r="BK134" i="3"/>
  <c r="BK211" i="3"/>
  <c r="BK209" i="3"/>
  <c r="BK206" i="3"/>
  <c r="J203" i="3"/>
  <c r="BK200" i="3"/>
  <c r="J198" i="3"/>
  <c r="J195" i="3"/>
  <c r="BK193" i="3"/>
  <c r="J191" i="3"/>
  <c r="BK189" i="3"/>
  <c r="J187" i="3"/>
  <c r="BK185" i="3"/>
  <c r="J183" i="3"/>
  <c r="BK181" i="3"/>
  <c r="J178" i="3"/>
  <c r="BK176" i="3"/>
  <c r="J173" i="3"/>
  <c r="BK172" i="3"/>
  <c r="J169" i="3"/>
  <c r="J166" i="3"/>
  <c r="BK164" i="3"/>
  <c r="J159" i="3"/>
  <c r="BK157" i="3"/>
  <c r="J155" i="3"/>
  <c r="BK154" i="3"/>
  <c r="J151" i="3"/>
  <c r="J149" i="3"/>
  <c r="BK147" i="3"/>
  <c r="BK145" i="3"/>
  <c r="BK143" i="3"/>
  <c r="BK140" i="3"/>
  <c r="BK137" i="3"/>
  <c r="BK135" i="3"/>
  <c r="J176" i="4"/>
  <c r="BK174" i="4"/>
  <c r="BK172" i="4"/>
  <c r="BK170" i="4"/>
  <c r="BK168" i="4"/>
  <c r="BK166" i="4"/>
  <c r="J164" i="4"/>
  <c r="J163" i="4"/>
  <c r="J161" i="4"/>
  <c r="BK158" i="4"/>
  <c r="J156" i="4"/>
  <c r="J154" i="4"/>
  <c r="BK152" i="4"/>
  <c r="J149" i="4"/>
  <c r="J147" i="4"/>
  <c r="BK144" i="4"/>
  <c r="J142" i="4"/>
  <c r="J137" i="4"/>
  <c r="J135" i="4"/>
  <c r="BK133" i="4"/>
  <c r="J129" i="4"/>
  <c r="J159" i="4"/>
  <c r="BK157" i="4"/>
  <c r="J155" i="4"/>
  <c r="BK153" i="4"/>
  <c r="BK151" i="4"/>
  <c r="BK148" i="4"/>
  <c r="J146" i="4"/>
  <c r="J143" i="4"/>
  <c r="BK139" i="4"/>
  <c r="J136" i="4"/>
  <c r="J134" i="4"/>
  <c r="BK131" i="4"/>
  <c r="J155" i="5"/>
  <c r="BK153" i="5"/>
  <c r="BK151" i="5"/>
  <c r="BK149" i="5"/>
  <c r="BK146" i="5"/>
  <c r="BK144" i="5"/>
  <c r="J142" i="5"/>
  <c r="BK140" i="5"/>
  <c r="J137" i="5"/>
  <c r="BK134" i="5"/>
  <c r="J133" i="5"/>
  <c r="BK130" i="5"/>
  <c r="BK129" i="5"/>
  <c r="BK128" i="5"/>
  <c r="J127" i="5"/>
  <c r="BK155" i="5"/>
  <c r="J153" i="5"/>
  <c r="J151" i="5"/>
  <c r="J149" i="5"/>
  <c r="J146" i="5"/>
  <c r="J144" i="5"/>
  <c r="BK143" i="5"/>
  <c r="J141" i="5"/>
  <c r="BK138" i="5"/>
  <c r="J135" i="5"/>
  <c r="BK133" i="5"/>
  <c r="J129" i="5"/>
  <c r="BK127" i="5"/>
  <c r="BK158" i="6"/>
  <c r="BK157" i="6"/>
  <c r="BK155" i="6"/>
  <c r="BK154" i="6"/>
  <c r="BK153" i="6"/>
  <c r="BK152" i="6"/>
  <c r="BK151" i="6"/>
  <c r="BK150" i="6"/>
  <c r="J148" i="6"/>
  <c r="J146" i="6"/>
  <c r="BK144" i="6"/>
  <c r="BK142" i="6"/>
  <c r="BK140" i="6"/>
  <c r="BK139" i="6"/>
  <c r="BK136" i="6"/>
  <c r="J134" i="6"/>
  <c r="BK132" i="6"/>
  <c r="J128" i="6"/>
  <c r="BK126" i="6"/>
  <c r="J124" i="6"/>
  <c r="J147" i="6"/>
  <c r="J145" i="6"/>
  <c r="BK143" i="6"/>
  <c r="J141" i="6"/>
  <c r="J139" i="6"/>
  <c r="J137" i="6"/>
  <c r="J135" i="6"/>
  <c r="BK133" i="6"/>
  <c r="J131" i="6"/>
  <c r="J127" i="6"/>
  <c r="BK125" i="6"/>
  <c r="P129" i="2" l="1"/>
  <c r="P128" i="2" s="1"/>
  <c r="R129" i="2"/>
  <c r="R128" i="2" s="1"/>
  <c r="P154" i="2"/>
  <c r="T154" i="2"/>
  <c r="T151" i="2" s="1"/>
  <c r="P159" i="2"/>
  <c r="T159" i="2"/>
  <c r="BK164" i="2"/>
  <c r="J164" i="2" s="1"/>
  <c r="J104" i="2" s="1"/>
  <c r="T164" i="2"/>
  <c r="P170" i="2"/>
  <c r="P169" i="2"/>
  <c r="T170" i="2"/>
  <c r="T169" i="2" s="1"/>
  <c r="P133" i="3"/>
  <c r="T133" i="3"/>
  <c r="P138" i="3"/>
  <c r="T138" i="3"/>
  <c r="P153" i="3"/>
  <c r="T153" i="3"/>
  <c r="BK163" i="3"/>
  <c r="J163" i="3" s="1"/>
  <c r="J103" i="3" s="1"/>
  <c r="R163" i="3"/>
  <c r="BK171" i="3"/>
  <c r="J171" i="3" s="1"/>
  <c r="J104" i="3" s="1"/>
  <c r="P171" i="3"/>
  <c r="T171" i="3"/>
  <c r="P175" i="3"/>
  <c r="BK179" i="3"/>
  <c r="J179" i="3" s="1"/>
  <c r="J106" i="3" s="1"/>
  <c r="R179" i="3"/>
  <c r="BK182" i="3"/>
  <c r="J182" i="3" s="1"/>
  <c r="J107" i="3" s="1"/>
  <c r="T182" i="3"/>
  <c r="BK196" i="3"/>
  <c r="J196" i="3" s="1"/>
  <c r="J108" i="3" s="1"/>
  <c r="R196" i="3"/>
  <c r="BK201" i="3"/>
  <c r="J201" i="3" s="1"/>
  <c r="J109" i="3" s="1"/>
  <c r="T201" i="3"/>
  <c r="BK207" i="3"/>
  <c r="J207" i="3" s="1"/>
  <c r="J111" i="3" s="1"/>
  <c r="R207" i="3"/>
  <c r="P132" i="4"/>
  <c r="P127" i="4" s="1"/>
  <c r="R132" i="4"/>
  <c r="R127" i="4" s="1"/>
  <c r="P141" i="4"/>
  <c r="T141" i="4"/>
  <c r="P145" i="4"/>
  <c r="T145" i="4"/>
  <c r="P150" i="4"/>
  <c r="T150" i="4"/>
  <c r="P160" i="4"/>
  <c r="R160" i="4"/>
  <c r="P125" i="5"/>
  <c r="P124" i="5"/>
  <c r="R125" i="5"/>
  <c r="R124" i="5" s="1"/>
  <c r="R132" i="5"/>
  <c r="BK136" i="5"/>
  <c r="J136" i="5" s="1"/>
  <c r="J101" i="5" s="1"/>
  <c r="R136" i="5"/>
  <c r="BK139" i="5"/>
  <c r="J139" i="5" s="1"/>
  <c r="J102" i="5" s="1"/>
  <c r="R139" i="5"/>
  <c r="BK148" i="5"/>
  <c r="J148" i="5" s="1"/>
  <c r="J103" i="5" s="1"/>
  <c r="R148" i="5"/>
  <c r="BK129" i="2"/>
  <c r="BK128" i="2" s="1"/>
  <c r="J128" i="2" s="1"/>
  <c r="J97" i="2" s="1"/>
  <c r="T129" i="2"/>
  <c r="T128" i="2" s="1"/>
  <c r="BK154" i="2"/>
  <c r="J154" i="2" s="1"/>
  <c r="J101" i="2" s="1"/>
  <c r="R154" i="2"/>
  <c r="BK159" i="2"/>
  <c r="J159" i="2" s="1"/>
  <c r="J102" i="2" s="1"/>
  <c r="R159" i="2"/>
  <c r="P164" i="2"/>
  <c r="R164" i="2"/>
  <c r="BK170" i="2"/>
  <c r="J170" i="2" s="1"/>
  <c r="J107" i="2" s="1"/>
  <c r="R170" i="2"/>
  <c r="R169" i="2"/>
  <c r="BK133" i="3"/>
  <c r="J133" i="3" s="1"/>
  <c r="J98" i="3" s="1"/>
  <c r="R133" i="3"/>
  <c r="BK138" i="3"/>
  <c r="J138" i="3" s="1"/>
  <c r="J99" i="3" s="1"/>
  <c r="R138" i="3"/>
  <c r="BK153" i="3"/>
  <c r="J153" i="3" s="1"/>
  <c r="J100" i="3" s="1"/>
  <c r="R153" i="3"/>
  <c r="P163" i="3"/>
  <c r="T163" i="3"/>
  <c r="R171" i="3"/>
  <c r="BK175" i="3"/>
  <c r="J175" i="3" s="1"/>
  <c r="J105" i="3" s="1"/>
  <c r="R175" i="3"/>
  <c r="T175" i="3"/>
  <c r="P179" i="3"/>
  <c r="T179" i="3"/>
  <c r="P182" i="3"/>
  <c r="R182" i="3"/>
  <c r="P196" i="3"/>
  <c r="T196" i="3"/>
  <c r="P201" i="3"/>
  <c r="R201" i="3"/>
  <c r="P207" i="3"/>
  <c r="T207" i="3"/>
  <c r="BK132" i="4"/>
  <c r="J132" i="4" s="1"/>
  <c r="J100" i="4" s="1"/>
  <c r="T132" i="4"/>
  <c r="T127" i="4"/>
  <c r="BK141" i="4"/>
  <c r="J141" i="4" s="1"/>
  <c r="J103" i="4" s="1"/>
  <c r="R141" i="4"/>
  <c r="BK145" i="4"/>
  <c r="J145" i="4" s="1"/>
  <c r="J104" i="4" s="1"/>
  <c r="R145" i="4"/>
  <c r="BK150" i="4"/>
  <c r="J150" i="4" s="1"/>
  <c r="J105" i="4" s="1"/>
  <c r="R150" i="4"/>
  <c r="BK160" i="4"/>
  <c r="J160" i="4" s="1"/>
  <c r="J106" i="4" s="1"/>
  <c r="T160" i="4"/>
  <c r="BK125" i="5"/>
  <c r="J125" i="5" s="1"/>
  <c r="J98" i="5" s="1"/>
  <c r="T125" i="5"/>
  <c r="T124" i="5"/>
  <c r="BK132" i="5"/>
  <c r="J132" i="5" s="1"/>
  <c r="J100" i="5" s="1"/>
  <c r="P132" i="5"/>
  <c r="T132" i="5"/>
  <c r="P136" i="5"/>
  <c r="T136" i="5"/>
  <c r="P139" i="5"/>
  <c r="T139" i="5"/>
  <c r="P148" i="5"/>
  <c r="T148" i="5"/>
  <c r="BK123" i="6"/>
  <c r="J123" i="6" s="1"/>
  <c r="J98" i="6" s="1"/>
  <c r="P123" i="6"/>
  <c r="P122" i="6" s="1"/>
  <c r="R123" i="6"/>
  <c r="R122" i="6" s="1"/>
  <c r="T123" i="6"/>
  <c r="T122" i="6" s="1"/>
  <c r="BK130" i="6"/>
  <c r="J130" i="6" s="1"/>
  <c r="J100" i="6" s="1"/>
  <c r="P130" i="6"/>
  <c r="P129" i="6" s="1"/>
  <c r="R130" i="6"/>
  <c r="R129" i="6"/>
  <c r="T130" i="6"/>
  <c r="T129" i="6" s="1"/>
  <c r="BK156" i="6"/>
  <c r="J156" i="6" s="1"/>
  <c r="J101" i="6" s="1"/>
  <c r="P156" i="6"/>
  <c r="R156" i="6"/>
  <c r="T156" i="6"/>
  <c r="BK152" i="2"/>
  <c r="J152" i="2" s="1"/>
  <c r="J100" i="2" s="1"/>
  <c r="BK162" i="2"/>
  <c r="J162" i="2" s="1"/>
  <c r="J103" i="2" s="1"/>
  <c r="BK167" i="2"/>
  <c r="J167" i="2" s="1"/>
  <c r="J105" i="2" s="1"/>
  <c r="BK160" i="3"/>
  <c r="J160" i="3" s="1"/>
  <c r="J101" i="3" s="1"/>
  <c r="BK205" i="3"/>
  <c r="J205" i="3" s="1"/>
  <c r="J110" i="3" s="1"/>
  <c r="BK128" i="4"/>
  <c r="BK130" i="4"/>
  <c r="J130" i="4" s="1"/>
  <c r="J99" i="4" s="1"/>
  <c r="BK138" i="4"/>
  <c r="J138" i="4" s="1"/>
  <c r="J101" i="4" s="1"/>
  <c r="J89" i="6"/>
  <c r="E111" i="6"/>
  <c r="BF126" i="6"/>
  <c r="BF127" i="6"/>
  <c r="BF128" i="6"/>
  <c r="BF133" i="6"/>
  <c r="BF135" i="6"/>
  <c r="BF136" i="6"/>
  <c r="BF138" i="6"/>
  <c r="BF139" i="6"/>
  <c r="BF141" i="6"/>
  <c r="BF143" i="6"/>
  <c r="BF146" i="6"/>
  <c r="BF147" i="6"/>
  <c r="BF148" i="6"/>
  <c r="BF149" i="6"/>
  <c r="F92" i="6"/>
  <c r="BF124" i="6"/>
  <c r="BF125" i="6"/>
  <c r="BF131" i="6"/>
  <c r="BF132" i="6"/>
  <c r="BF134" i="6"/>
  <c r="BF137" i="6"/>
  <c r="BF140" i="6"/>
  <c r="BF142" i="6"/>
  <c r="BF144" i="6"/>
  <c r="BF145" i="6"/>
  <c r="BF150" i="6"/>
  <c r="BF151" i="6"/>
  <c r="BF152" i="6"/>
  <c r="BF153" i="6"/>
  <c r="BF154" i="6"/>
  <c r="BF155" i="6"/>
  <c r="BF157" i="6"/>
  <c r="BF158" i="6"/>
  <c r="F92" i="5"/>
  <c r="BF127" i="5"/>
  <c r="BF128" i="5"/>
  <c r="BF133" i="5"/>
  <c r="BF134" i="5"/>
  <c r="BF137" i="5"/>
  <c r="BF140" i="5"/>
  <c r="BF143" i="5"/>
  <c r="BF144" i="5"/>
  <c r="BF145" i="5"/>
  <c r="BF146" i="5"/>
  <c r="BF149" i="5"/>
  <c r="BF150" i="5"/>
  <c r="BF152" i="5"/>
  <c r="BF154" i="5"/>
  <c r="BF155" i="5"/>
  <c r="E85" i="5"/>
  <c r="BF126" i="5"/>
  <c r="BF129" i="5"/>
  <c r="BF130" i="5"/>
  <c r="BF135" i="5"/>
  <c r="BF138" i="5"/>
  <c r="BF141" i="5"/>
  <c r="BF142" i="5"/>
  <c r="BF147" i="5"/>
  <c r="BF151" i="5"/>
  <c r="BF153" i="5"/>
  <c r="E116" i="4"/>
  <c r="BF129" i="4"/>
  <c r="BF133" i="4"/>
  <c r="BF135" i="4"/>
  <c r="BF139" i="4"/>
  <c r="BF142" i="4"/>
  <c r="BF144" i="4"/>
  <c r="BF149" i="4"/>
  <c r="BF151" i="4"/>
  <c r="BF154" i="4"/>
  <c r="BF157" i="4"/>
  <c r="BF158" i="4"/>
  <c r="BF159" i="4"/>
  <c r="BF164" i="4"/>
  <c r="BF165" i="4"/>
  <c r="BF166" i="4"/>
  <c r="BF167" i="4"/>
  <c r="BF168" i="4"/>
  <c r="BF169" i="4"/>
  <c r="BF170" i="4"/>
  <c r="BF172" i="4"/>
  <c r="BF173" i="4"/>
  <c r="F92" i="4"/>
  <c r="BF131" i="4"/>
  <c r="BF134" i="4"/>
  <c r="BF136" i="4"/>
  <c r="BF137" i="4"/>
  <c r="BF143" i="4"/>
  <c r="BF146" i="4"/>
  <c r="BF147" i="4"/>
  <c r="BF148" i="4"/>
  <c r="BF152" i="4"/>
  <c r="BF153" i="4"/>
  <c r="BF155" i="4"/>
  <c r="BF156" i="4"/>
  <c r="BF161" i="4"/>
  <c r="BF162" i="4"/>
  <c r="BF163" i="4"/>
  <c r="BF171" i="4"/>
  <c r="BF174" i="4"/>
  <c r="BF175" i="4"/>
  <c r="BF176" i="4"/>
  <c r="E85" i="3"/>
  <c r="J89" i="3"/>
  <c r="BF134" i="3"/>
  <c r="BF137" i="3"/>
  <c r="BF140" i="3"/>
  <c r="BF147" i="3"/>
  <c r="BF148" i="3"/>
  <c r="BF149" i="3"/>
  <c r="BF150" i="3"/>
  <c r="BF152" i="3"/>
  <c r="BF154" i="3"/>
  <c r="BF157" i="3"/>
  <c r="BF164" i="3"/>
  <c r="BF165" i="3"/>
  <c r="BF166" i="3"/>
  <c r="BF167" i="3"/>
  <c r="BF168" i="3"/>
  <c r="BF172" i="3"/>
  <c r="BF174" i="3"/>
  <c r="BF177" i="3"/>
  <c r="BF178" i="3"/>
  <c r="BF181" i="3"/>
  <c r="BF183" i="3"/>
  <c r="BF185" i="3"/>
  <c r="BF186" i="3"/>
  <c r="BF188" i="3"/>
  <c r="BF189" i="3"/>
  <c r="BF190" i="3"/>
  <c r="BF194" i="3"/>
  <c r="BF195" i="3"/>
  <c r="BF197" i="3"/>
  <c r="BF198" i="3"/>
  <c r="BF208" i="3"/>
  <c r="BF211" i="3"/>
  <c r="BF212" i="3"/>
  <c r="BF135" i="3"/>
  <c r="BF136" i="3"/>
  <c r="BF139" i="3"/>
  <c r="BF141" i="3"/>
  <c r="BF142" i="3"/>
  <c r="BF143" i="3"/>
  <c r="BF144" i="3"/>
  <c r="BF145" i="3"/>
  <c r="BF146" i="3"/>
  <c r="BF151" i="3"/>
  <c r="BF155" i="3"/>
  <c r="BF156" i="3"/>
  <c r="BF158" i="3"/>
  <c r="BF159" i="3"/>
  <c r="BF161" i="3"/>
  <c r="BF169" i="3"/>
  <c r="BF170" i="3"/>
  <c r="BF173" i="3"/>
  <c r="BF176" i="3"/>
  <c r="BF180" i="3"/>
  <c r="BF184" i="3"/>
  <c r="BF187" i="3"/>
  <c r="BF191" i="3"/>
  <c r="BF192" i="3"/>
  <c r="BF193" i="3"/>
  <c r="BF199" i="3"/>
  <c r="BF200" i="3"/>
  <c r="BF202" i="3"/>
  <c r="BF203" i="3"/>
  <c r="BF204" i="3"/>
  <c r="BF206" i="3"/>
  <c r="BF209" i="3"/>
  <c r="BF210" i="3"/>
  <c r="J89" i="2"/>
  <c r="F92" i="2"/>
  <c r="BF130" i="2"/>
  <c r="BF134" i="2"/>
  <c r="BF135" i="2"/>
  <c r="BF137" i="2"/>
  <c r="BF138" i="2"/>
  <c r="BF141" i="2"/>
  <c r="BF144" i="2"/>
  <c r="BF147" i="2"/>
  <c r="BF148" i="2"/>
  <c r="BF150" i="2"/>
  <c r="BF153" i="2"/>
  <c r="BF155" i="2"/>
  <c r="BF157" i="2"/>
  <c r="BF158" i="2"/>
  <c r="BF160" i="2"/>
  <c r="BF161" i="2"/>
  <c r="BF168" i="2"/>
  <c r="E85" i="2"/>
  <c r="BF131" i="2"/>
  <c r="BF132" i="2"/>
  <c r="BF133" i="2"/>
  <c r="BF136" i="2"/>
  <c r="BF139" i="2"/>
  <c r="BF140" i="2"/>
  <c r="BF142" i="2"/>
  <c r="BF143" i="2"/>
  <c r="BF145" i="2"/>
  <c r="BF146" i="2"/>
  <c r="BF149" i="2"/>
  <c r="BF156" i="2"/>
  <c r="BF163" i="2"/>
  <c r="BF165" i="2"/>
  <c r="BF166" i="2"/>
  <c r="BF171" i="2"/>
  <c r="BF172" i="2"/>
  <c r="BF173" i="2"/>
  <c r="F33" i="2"/>
  <c r="AZ95" i="1" s="1"/>
  <c r="J33" i="2"/>
  <c r="AV95" i="1" s="1"/>
  <c r="F36" i="2"/>
  <c r="BC95" i="1" s="1"/>
  <c r="F33" i="3"/>
  <c r="AZ96" i="1" s="1"/>
  <c r="F37" i="3"/>
  <c r="BD96" i="1" s="1"/>
  <c r="F33" i="4"/>
  <c r="AZ97" i="1" s="1"/>
  <c r="F36" i="4"/>
  <c r="BC97" i="1" s="1"/>
  <c r="J33" i="4"/>
  <c r="AV97" i="1" s="1"/>
  <c r="F33" i="5"/>
  <c r="AZ98" i="1" s="1"/>
  <c r="F36" i="5"/>
  <c r="BC98" i="1" s="1"/>
  <c r="F37" i="5"/>
  <c r="BD98" i="1" s="1"/>
  <c r="F35" i="6"/>
  <c r="BB99" i="1" s="1"/>
  <c r="J33" i="6"/>
  <c r="AV99" i="1" s="1"/>
  <c r="F37" i="2"/>
  <c r="BD95" i="1" s="1"/>
  <c r="F35" i="2"/>
  <c r="BB95" i="1" s="1"/>
  <c r="J33" i="3"/>
  <c r="AV96" i="1" s="1"/>
  <c r="F36" i="3"/>
  <c r="BC96" i="1" s="1"/>
  <c r="F35" i="3"/>
  <c r="BB96" i="1" s="1"/>
  <c r="F37" i="4"/>
  <c r="BD97" i="1" s="1"/>
  <c r="F35" i="4"/>
  <c r="BB97" i="1" s="1"/>
  <c r="J33" i="5"/>
  <c r="AV98" i="1" s="1"/>
  <c r="F35" i="5"/>
  <c r="BB98" i="1" s="1"/>
  <c r="F33" i="6"/>
  <c r="AZ99" i="1" s="1"/>
  <c r="F37" i="6"/>
  <c r="BD99" i="1" s="1"/>
  <c r="F36" i="6"/>
  <c r="BC99" i="1" s="1"/>
  <c r="P151" i="2" l="1"/>
  <c r="R151" i="2"/>
  <c r="J129" i="2"/>
  <c r="J98" i="2" s="1"/>
  <c r="BK127" i="4"/>
  <c r="J127" i="4" s="1"/>
  <c r="J97" i="4" s="1"/>
  <c r="T121" i="6"/>
  <c r="P121" i="6"/>
  <c r="AU99" i="1" s="1"/>
  <c r="P131" i="5"/>
  <c r="P123" i="5" s="1"/>
  <c r="AU98" i="1" s="1"/>
  <c r="P162" i="3"/>
  <c r="R132" i="3"/>
  <c r="T140" i="4"/>
  <c r="T126" i="4" s="1"/>
  <c r="R162" i="3"/>
  <c r="T132" i="3"/>
  <c r="T127" i="2"/>
  <c r="R127" i="2"/>
  <c r="R121" i="6"/>
  <c r="T131" i="5"/>
  <c r="T123" i="5" s="1"/>
  <c r="R140" i="4"/>
  <c r="R126" i="4" s="1"/>
  <c r="T162" i="3"/>
  <c r="R131" i="5"/>
  <c r="R123" i="5" s="1"/>
  <c r="P140" i="4"/>
  <c r="P126" i="4" s="1"/>
  <c r="AU97" i="1" s="1"/>
  <c r="P132" i="3"/>
  <c r="P127" i="2"/>
  <c r="AU95" i="1" s="1"/>
  <c r="BK151" i="2"/>
  <c r="J151" i="2" s="1"/>
  <c r="J99" i="2" s="1"/>
  <c r="BK132" i="3"/>
  <c r="J132" i="3" s="1"/>
  <c r="J97" i="3" s="1"/>
  <c r="BK162" i="3"/>
  <c r="J162" i="3" s="1"/>
  <c r="J102" i="3" s="1"/>
  <c r="J128" i="4"/>
  <c r="J98" i="4" s="1"/>
  <c r="BK140" i="4"/>
  <c r="J140" i="4" s="1"/>
  <c r="J102" i="4" s="1"/>
  <c r="BK124" i="5"/>
  <c r="J124" i="5" s="1"/>
  <c r="J97" i="5" s="1"/>
  <c r="BK131" i="5"/>
  <c r="J131" i="5" s="1"/>
  <c r="J99" i="5" s="1"/>
  <c r="BK169" i="2"/>
  <c r="J169" i="2" s="1"/>
  <c r="J106" i="2" s="1"/>
  <c r="BK122" i="6"/>
  <c r="J122" i="6" s="1"/>
  <c r="J97" i="6" s="1"/>
  <c r="BK129" i="6"/>
  <c r="J129" i="6" s="1"/>
  <c r="J99" i="6" s="1"/>
  <c r="J34" i="2"/>
  <c r="AW95" i="1" s="1"/>
  <c r="AT95" i="1" s="1"/>
  <c r="F34" i="3"/>
  <c r="BA96" i="1" s="1"/>
  <c r="J34" i="4"/>
  <c r="AW97" i="1" s="1"/>
  <c r="AT97" i="1" s="1"/>
  <c r="J34" i="5"/>
  <c r="AW98" i="1" s="1"/>
  <c r="AT98" i="1" s="1"/>
  <c r="AZ94" i="1"/>
  <c r="W29" i="1" s="1"/>
  <c r="BD94" i="1"/>
  <c r="W33" i="1" s="1"/>
  <c r="J34" i="6"/>
  <c r="AW99" i="1" s="1"/>
  <c r="AT99" i="1" s="1"/>
  <c r="BC94" i="1"/>
  <c r="W32" i="1" s="1"/>
  <c r="F34" i="2"/>
  <c r="BA95" i="1" s="1"/>
  <c r="J34" i="3"/>
  <c r="AW96" i="1" s="1"/>
  <c r="AT96" i="1" s="1"/>
  <c r="F34" i="4"/>
  <c r="BA97" i="1" s="1"/>
  <c r="F34" i="5"/>
  <c r="BA98" i="1" s="1"/>
  <c r="F34" i="6"/>
  <c r="BA99" i="1" s="1"/>
  <c r="BB94" i="1"/>
  <c r="W31" i="1" s="1"/>
  <c r="P131" i="3" l="1"/>
  <c r="AU96" i="1" s="1"/>
  <c r="AU94" i="1" s="1"/>
  <c r="BK127" i="2"/>
  <c r="J127" i="2" s="1"/>
  <c r="J96" i="2" s="1"/>
  <c r="T131" i="3"/>
  <c r="R131" i="3"/>
  <c r="BK131" i="3"/>
  <c r="J131" i="3" s="1"/>
  <c r="J96" i="3" s="1"/>
  <c r="BK126" i="4"/>
  <c r="J126" i="4" s="1"/>
  <c r="J30" i="4" s="1"/>
  <c r="AG97" i="1" s="1"/>
  <c r="BK123" i="5"/>
  <c r="J123" i="5" s="1"/>
  <c r="J96" i="5" s="1"/>
  <c r="BK121" i="6"/>
  <c r="J121" i="6" s="1"/>
  <c r="J96" i="6" s="1"/>
  <c r="BA94" i="1"/>
  <c r="W30" i="1" s="1"/>
  <c r="AX94" i="1"/>
  <c r="AY94" i="1"/>
  <c r="AV94" i="1"/>
  <c r="AK29" i="1" s="1"/>
  <c r="J30" i="2" l="1"/>
  <c r="AG95" i="1" s="1"/>
  <c r="AN95" i="1" s="1"/>
  <c r="J39" i="4"/>
  <c r="J96" i="4"/>
  <c r="AN97" i="1"/>
  <c r="J30" i="5"/>
  <c r="AG98" i="1" s="1"/>
  <c r="J30" i="6"/>
  <c r="AG99" i="1" s="1"/>
  <c r="AW94" i="1"/>
  <c r="AK30" i="1" s="1"/>
  <c r="J30" i="3"/>
  <c r="AG96" i="1" s="1"/>
  <c r="J39" i="2" l="1"/>
  <c r="J39" i="5"/>
  <c r="J39" i="6"/>
  <c r="J39" i="3"/>
  <c r="AN98" i="1"/>
  <c r="AN99" i="1"/>
  <c r="AN96" i="1"/>
  <c r="AT94" i="1"/>
  <c r="AG94" i="1"/>
  <c r="AK26" i="1" s="1"/>
  <c r="AN94" i="1" l="1"/>
  <c r="AK35" i="1"/>
</calcChain>
</file>

<file path=xl/sharedStrings.xml><?xml version="1.0" encoding="utf-8"?>
<sst xmlns="http://schemas.openxmlformats.org/spreadsheetml/2006/main" count="3864" uniqueCount="820">
  <si>
    <t>Export Komplet</t>
  </si>
  <si>
    <t/>
  </si>
  <si>
    <t>2.0</t>
  </si>
  <si>
    <t>False</t>
  </si>
  <si>
    <t>{2af0928a-9d5e-47bd-89d3-c627bc0d004d}</t>
  </si>
  <si>
    <t>&gt;&gt;  skryté stĺpce  &lt;&lt;</t>
  </si>
  <si>
    <t>0,01</t>
  </si>
  <si>
    <t>20</t>
  </si>
  <si>
    <t>REKAPITULÁCIA STAVBY</t>
  </si>
  <si>
    <t>v ---  nižšie sa nachádzajú doplnkové a pomocné údaje k zostavám  --- v</t>
  </si>
  <si>
    <t>Návod na vyplnenie</t>
  </si>
  <si>
    <t>0,001</t>
  </si>
  <si>
    <t>Kód:</t>
  </si>
  <si>
    <t>A299</t>
  </si>
  <si>
    <t>Meniť je možné iba bunky so žltým podfarbením!_x000D_
_x000D_
1) na prvom liste Rekapitulácie stavby vyplňte v zostave_x000D_
_x000D_
    a) Rekapitulácia stavby_x000D_
       - údaje o Zhotoviteľovi_x000D_
         (prenesú sa do ostatných zostáv aj v iných listoch)_x000D_
_x000D_
    b) Rekapitulácia objektov stavby_x000D_
       - potrebné Ostatné náklady_x000D_
_x000D_
2) na vybraných listoch vyplňte v zostave_x000D_
_x000D_
    a) Krycí list_x000D_
       - údaje o Zhotoviteľovi, pokiaľ sa líšia od údajov o Zhotoviteľovi na Rekapitulácii stavby_x000D_
         (údaje se prenesú do ostatných zostav v danom liste)_x000D_
_x000D_
    b) Rekapitulácia rozpočtu_x000D_
       - potrebné Ostatné náklady_x000D_
_x000D_
    c) Celkové náklady za stavbu_x000D_
       - ceny na položkách_x000D_
       - množstvo, pokiaľ má žlté podfarbenie_x000D_
       - a v prípade potreby poznámku (tá je v skrytom stĺpci)</t>
  </si>
  <si>
    <t>Stavba:</t>
  </si>
  <si>
    <t>REKONŠTRUKCIA HYGIENICKÝCH ZARIADENÍ KD</t>
  </si>
  <si>
    <t>JKSO:</t>
  </si>
  <si>
    <t>KS:</t>
  </si>
  <si>
    <t>Miesto:</t>
  </si>
  <si>
    <t>kat. úz. Davidov</t>
  </si>
  <si>
    <t>Dátum:</t>
  </si>
  <si>
    <t>3. 2. 2023</t>
  </si>
  <si>
    <t>Objednávateľ:</t>
  </si>
  <si>
    <t>IČO:</t>
  </si>
  <si>
    <t>Obec Davidov</t>
  </si>
  <si>
    <t>IČ DPH:</t>
  </si>
  <si>
    <t>Zhotoviteľ:</t>
  </si>
  <si>
    <t>True</t>
  </si>
  <si>
    <t>Projektant:</t>
  </si>
  <si>
    <t>44547838</t>
  </si>
  <si>
    <t>ateliér-m spol. s r.o.</t>
  </si>
  <si>
    <t>SK2022735572</t>
  </si>
  <si>
    <t>Spracovateľ:</t>
  </si>
  <si>
    <t>Ing. Daniel Janok</t>
  </si>
  <si>
    <t>Poznámka:</t>
  </si>
  <si>
    <t>Cena bez DPH</t>
  </si>
  <si>
    <t>Sadzba dane</t>
  </si>
  <si>
    <t>Základ dane</t>
  </si>
  <si>
    <t>Výška dane</t>
  </si>
  <si>
    <t>DPH</t>
  </si>
  <si>
    <t>základná</t>
  </si>
  <si>
    <t>znížená</t>
  </si>
  <si>
    <t>zákl. prenesená</t>
  </si>
  <si>
    <t>zníž. prenesená</t>
  </si>
  <si>
    <t>nulová</t>
  </si>
  <si>
    <t>Cena s DPH</t>
  </si>
  <si>
    <t>v</t>
  </si>
  <si>
    <t>EUR</t>
  </si>
  <si>
    <t>Projektant</t>
  </si>
  <si>
    <t>Spracovateľ</t>
  </si>
  <si>
    <t>Dátum a podpis:</t>
  </si>
  <si>
    <t>Pečiatka</t>
  </si>
  <si>
    <t>Objednávateľ</t>
  </si>
  <si>
    <t>Zhotoviteľ</t>
  </si>
  <si>
    <t>REKAPITULÁCIA OBJEKTOV STAVBY</t>
  </si>
  <si>
    <t>Informatívne údaje z listov zákaziek</t>
  </si>
  <si>
    <t>Kód</t>
  </si>
  <si>
    <t>Popis</t>
  </si>
  <si>
    <t>Cena bez DPH [EUR]</t>
  </si>
  <si>
    <t>Cena s DPH [EUR]</t>
  </si>
  <si>
    <t>Typ</t>
  </si>
  <si>
    <t>z toho Ostat._x000D_
náklady [EUR]</t>
  </si>
  <si>
    <t>DPH [EUR]</t>
  </si>
  <si>
    <t>Normohodiny [h]</t>
  </si>
  <si>
    <t>DPH základná [EUR]</t>
  </si>
  <si>
    <t>DPH znížená [EUR]</t>
  </si>
  <si>
    <t>DPH základná prenesená_x000D_
[EUR]</t>
  </si>
  <si>
    <t>DPH znížená prenesená_x000D_
[EUR]</t>
  </si>
  <si>
    <t>Základňa_x000D_
DPH základná</t>
  </si>
  <si>
    <t>Základňa_x000D_
DPH znížená</t>
  </si>
  <si>
    <t>Základňa_x000D_
DPH zákl. prenesená</t>
  </si>
  <si>
    <t>Základňa_x000D_
DPH zníž. prenesená</t>
  </si>
  <si>
    <t>Základňa_x000D_
DPH nulová</t>
  </si>
  <si>
    <t>Náklady z rozpočtov</t>
  </si>
  <si>
    <t>D</t>
  </si>
  <si>
    <t>0</t>
  </si>
  <si>
    <t>###NOIMPORT###</t>
  </si>
  <si>
    <t>IMPORT</t>
  </si>
  <si>
    <t>{00000000-0000-0000-0000-000000000000}</t>
  </si>
  <si>
    <t>/</t>
  </si>
  <si>
    <t>01</t>
  </si>
  <si>
    <t>Búracie práce</t>
  </si>
  <si>
    <t>STA</t>
  </si>
  <si>
    <t>1</t>
  </si>
  <si>
    <t>{a920b053-edfc-4f6c-9270-7e5f25d48f45}</t>
  </si>
  <si>
    <t>02</t>
  </si>
  <si>
    <t>Architektonicko-stavebné riešenie</t>
  </si>
  <si>
    <t>{76ebf434-4baf-4566-9ee6-cac9a43d2e21}</t>
  </si>
  <si>
    <t>03</t>
  </si>
  <si>
    <t>Zdravotechnika</t>
  </si>
  <si>
    <t>{3e081740-a079-4706-95e7-59257451221c}</t>
  </si>
  <si>
    <t>04</t>
  </si>
  <si>
    <t>Vykurovanie</t>
  </si>
  <si>
    <t>{b186c8db-a54d-4364-b024-caac5ba7a8ab}</t>
  </si>
  <si>
    <t>05</t>
  </si>
  <si>
    <t>Elektroinštalácia</t>
  </si>
  <si>
    <t>{62000c37-b385-4089-8a48-e631b71dbedc}</t>
  </si>
  <si>
    <t>KRYCÍ LIST ROZPOČTU</t>
  </si>
  <si>
    <t>Objekt:</t>
  </si>
  <si>
    <t>01 - Búracie práce</t>
  </si>
  <si>
    <t>REKAPITULÁCIA ROZPOČTU</t>
  </si>
  <si>
    <t>Kód dielu - Popis</t>
  </si>
  <si>
    <t>Cena celkom [EUR]</t>
  </si>
  <si>
    <t>Náklady z rozpočtu</t>
  </si>
  <si>
    <t>-1</t>
  </si>
  <si>
    <t>HSV - Práce a dodávky HSV</t>
  </si>
  <si>
    <t xml:space="preserve">    9 - Ostatné konštrukcie a práce-búranie</t>
  </si>
  <si>
    <t>PSV - Práce a dodávky PSV</t>
  </si>
  <si>
    <t xml:space="preserve">    713 - Izolácie tepelné</t>
  </si>
  <si>
    <t xml:space="preserve">    725 - Zdravotechnika - zariaďovacie predmety</t>
  </si>
  <si>
    <t xml:space="preserve">    733 - Ústredné kúrenie - rozvodné potrubie</t>
  </si>
  <si>
    <t xml:space="preserve">    735 - Ústredné kúrenie - vykurovacie telesá</t>
  </si>
  <si>
    <t xml:space="preserve">    766 - Konštrukcie stolárske</t>
  </si>
  <si>
    <t xml:space="preserve">    784 - Maľby</t>
  </si>
  <si>
    <t>M - Práce a dodávky M</t>
  </si>
  <si>
    <t xml:space="preserve">    21-M - Elektromontáže</t>
  </si>
  <si>
    <t>ROZPOČET</t>
  </si>
  <si>
    <t>PČ</t>
  </si>
  <si>
    <t>MJ</t>
  </si>
  <si>
    <t>Množstvo</t>
  </si>
  <si>
    <t>J.cena [EUR]</t>
  </si>
  <si>
    <t>Cenová sústava</t>
  </si>
  <si>
    <t>J. Nh [h]</t>
  </si>
  <si>
    <t>Nh celkom [h]</t>
  </si>
  <si>
    <t>J. hmotnosť [t]</t>
  </si>
  <si>
    <t>Hmotnosť celkom [t]</t>
  </si>
  <si>
    <t>J. suť [t]</t>
  </si>
  <si>
    <t>Suť Celkom [t]</t>
  </si>
  <si>
    <t>HSV</t>
  </si>
  <si>
    <t>Práce a dodávky HSV</t>
  </si>
  <si>
    <t>ROZPOCET</t>
  </si>
  <si>
    <t>9</t>
  </si>
  <si>
    <t>Ostatné konštrukcie a práce-búranie</t>
  </si>
  <si>
    <t>K</t>
  </si>
  <si>
    <t>941955002.S</t>
  </si>
  <si>
    <t>Lešenie ľahké pracovné pomocné s výškou lešeňovej podlahy nad 1,20 do 1,90 m</t>
  </si>
  <si>
    <t>m2</t>
  </si>
  <si>
    <t>4</t>
  </si>
  <si>
    <t>2</t>
  </si>
  <si>
    <t>-757184463</t>
  </si>
  <si>
    <t>952901111.S</t>
  </si>
  <si>
    <t>Vyčistenie budov pri výške podlaží do 4 m</t>
  </si>
  <si>
    <t>-2138876409</t>
  </si>
  <si>
    <t>3</t>
  </si>
  <si>
    <t>962031132.S</t>
  </si>
  <si>
    <t>Búranie priečok alebo vybúranie otvorov plochy nad 4 m2 z tehál pálených, plných alebo dutých hr. do 150 mm,  -0,19600t</t>
  </si>
  <si>
    <t>261294586</t>
  </si>
  <si>
    <t>962032231.S</t>
  </si>
  <si>
    <t>Búranie muriva alebo vybúranie otvorov plochy nad 4 m2 nadzákladového z tehál pálených, vápenopieskových, cementových na maltu,  -1,90500t</t>
  </si>
  <si>
    <t>m3</t>
  </si>
  <si>
    <t>-1075970640</t>
  </si>
  <si>
    <t>5</t>
  </si>
  <si>
    <t>965042231.S</t>
  </si>
  <si>
    <t>Búranie podkladov pod dlažby, liatych dlažieb a mazanín,betón,liaty asfalt hr.nad 100 mm, plochy do 4 m2 -2,20000t</t>
  </si>
  <si>
    <t>-103677631</t>
  </si>
  <si>
    <t>6</t>
  </si>
  <si>
    <t>965044201.S</t>
  </si>
  <si>
    <t>Brúsenie existujúcich betónových podláh, zbrúsenie hrúbky do 3 mm -0,00600t</t>
  </si>
  <si>
    <t>-326291603</t>
  </si>
  <si>
    <t>7</t>
  </si>
  <si>
    <t>965081812.S</t>
  </si>
  <si>
    <t>Búranie dlažieb, z kamen., cement., terazzových, čadičových alebo keramických, hr. nad 10 mm,  -0,06500t</t>
  </si>
  <si>
    <t>91553675</t>
  </si>
  <si>
    <t>8</t>
  </si>
  <si>
    <t>968061125.S</t>
  </si>
  <si>
    <t>Vyvesenie dreveného dverného krídla do suti plochy do 2 m2, -0,02400t</t>
  </si>
  <si>
    <t>ks</t>
  </si>
  <si>
    <t>-909868558</t>
  </si>
  <si>
    <t>968061126.S</t>
  </si>
  <si>
    <t>Vyvesenie dreveného dverného krídla do suti plochy nad 2 m2, -0,02700t</t>
  </si>
  <si>
    <t>1866549821</t>
  </si>
  <si>
    <t>10</t>
  </si>
  <si>
    <t>968062456.S</t>
  </si>
  <si>
    <t>Vybúranie drevených dverových zárubní plochy nad 2 m2,  -0,06700t</t>
  </si>
  <si>
    <t>892470568</t>
  </si>
  <si>
    <t>11</t>
  </si>
  <si>
    <t>968072455.S</t>
  </si>
  <si>
    <t>Vybúranie kovových dverových zárubní plochy do 2 m2,  -0,07600t</t>
  </si>
  <si>
    <t>1684355903</t>
  </si>
  <si>
    <t>12</t>
  </si>
  <si>
    <t>968072456.S</t>
  </si>
  <si>
    <t>Vybúranie kovových dverových zárubní plochy nad 2 m2,  -0,06300t</t>
  </si>
  <si>
    <t>-1619465444</t>
  </si>
  <si>
    <t>13</t>
  </si>
  <si>
    <t>971033561.S</t>
  </si>
  <si>
    <t>Vybúranie otvorov v murive tehl. plochy do 1 m2 hr. do 600 mm,  -1,87500t</t>
  </si>
  <si>
    <t>-489912747</t>
  </si>
  <si>
    <t>14</t>
  </si>
  <si>
    <t>974083112.S</t>
  </si>
  <si>
    <t>Rezanie betónových mazanín existujúcich vystužených hĺbky nad 50 do 100 mm</t>
  </si>
  <si>
    <t>m</t>
  </si>
  <si>
    <t>-1489228734</t>
  </si>
  <si>
    <t>15</t>
  </si>
  <si>
    <t>978013191.S</t>
  </si>
  <si>
    <t>Otlčenie omietok stien vnútorných vápenných alebo vápennocementových v rozsahu do 100 %,  -0,04600t</t>
  </si>
  <si>
    <t>-1194365958</t>
  </si>
  <si>
    <t>16</t>
  </si>
  <si>
    <t>978059531.S</t>
  </si>
  <si>
    <t>Odsekanie a odobratie obkladov stien z obkladačiek vnútorných vrátane podkladovej omietky nad 2 m2,  -0,06800t</t>
  </si>
  <si>
    <t>207986353</t>
  </si>
  <si>
    <t>17</t>
  </si>
  <si>
    <t>979081111.S</t>
  </si>
  <si>
    <t>Odvoz sutiny a vybúraných hmôt na skládku do 1 km</t>
  </si>
  <si>
    <t>t</t>
  </si>
  <si>
    <t>1107303298</t>
  </si>
  <si>
    <t>18</t>
  </si>
  <si>
    <t>979081121.S</t>
  </si>
  <si>
    <t>Odvoz sutiny a vybúraných hmôt na skládku za každý ďalší 1 km</t>
  </si>
  <si>
    <t>1817066448</t>
  </si>
  <si>
    <t>19</t>
  </si>
  <si>
    <t>979082111.S</t>
  </si>
  <si>
    <t>Vnútrostavenisková doprava sutiny a vybúraných hmôt do 10 m</t>
  </si>
  <si>
    <t>-1426715515</t>
  </si>
  <si>
    <t>979089612.S</t>
  </si>
  <si>
    <t>Poplatok za skladovanie - iné odpady zo stavieb a demolácií (17 09), ostatné</t>
  </si>
  <si>
    <t>332128867</t>
  </si>
  <si>
    <t>21</t>
  </si>
  <si>
    <t>979089714.S</t>
  </si>
  <si>
    <t>Prenájom kontajneru 10 m3</t>
  </si>
  <si>
    <t>2069206579</t>
  </si>
  <si>
    <t>PSV</t>
  </si>
  <si>
    <t>Práce a dodávky PSV</t>
  </si>
  <si>
    <t>713</t>
  </si>
  <si>
    <t>Izolácie tepelné</t>
  </si>
  <si>
    <t>22</t>
  </si>
  <si>
    <t>713000020.S</t>
  </si>
  <si>
    <t>Odstránenie tepelnej izolácie podláh kladenej voľne z vláknitých materiálov hr. do 10 cm -0,006t</t>
  </si>
  <si>
    <t>1886279169</t>
  </si>
  <si>
    <t>725</t>
  </si>
  <si>
    <t>Zdravotechnika - zariaďovacie predmety</t>
  </si>
  <si>
    <t>23</t>
  </si>
  <si>
    <t>725110811.S</t>
  </si>
  <si>
    <t>Demontáž záchoda splachovacieho s nádržou alebo s tlakovým splachovačom,  -0,01933t</t>
  </si>
  <si>
    <t>súb.</t>
  </si>
  <si>
    <t>-764498294</t>
  </si>
  <si>
    <t>24</t>
  </si>
  <si>
    <t>725122813.S</t>
  </si>
  <si>
    <t>Demontáž pisoára,  -0,01720t</t>
  </si>
  <si>
    <t>-2107260424</t>
  </si>
  <si>
    <t>25</t>
  </si>
  <si>
    <t>725210821.S</t>
  </si>
  <si>
    <t>Demontáž umývadiel alebo umývadielok bez výtokovej armatúry,  -0,01946t</t>
  </si>
  <si>
    <t>564869933</t>
  </si>
  <si>
    <t>26</t>
  </si>
  <si>
    <t>725820810.S</t>
  </si>
  <si>
    <t>Demontáž batérie drezovej, umývadlovej nástennej,  -0,0026t</t>
  </si>
  <si>
    <t>1733015919</t>
  </si>
  <si>
    <t>733</t>
  </si>
  <si>
    <t>Ústredné kúrenie - rozvodné potrubie</t>
  </si>
  <si>
    <t>27</t>
  </si>
  <si>
    <t>733120815.S</t>
  </si>
  <si>
    <t>Demontáž potrubia z oceľových rúrok hladkých do priemeru 38,  -0,00254t</t>
  </si>
  <si>
    <t>1811568955</t>
  </si>
  <si>
    <t>28</t>
  </si>
  <si>
    <t>733191816.S</t>
  </si>
  <si>
    <t>Odrezanie strmeňového držiaka do priemeru 44.5 -0,00014t</t>
  </si>
  <si>
    <t>-148974506</t>
  </si>
  <si>
    <t>735</t>
  </si>
  <si>
    <t>Ústredné kúrenie - vykurovacie telesá</t>
  </si>
  <si>
    <t>29</t>
  </si>
  <si>
    <t>735151821.S</t>
  </si>
  <si>
    <t>Demontáž vykurovacieho telesa panelového dvojradového stavebnej dĺžky do 1500 mm,  -0,02493t</t>
  </si>
  <si>
    <t>963354851</t>
  </si>
  <si>
    <t>766</t>
  </si>
  <si>
    <t>Konštrukcie stolárske</t>
  </si>
  <si>
    <t>30</t>
  </si>
  <si>
    <t>766411821.S</t>
  </si>
  <si>
    <t>Demontáž obloženia stien panelmi, palub. doskami,  -0,01098t</t>
  </si>
  <si>
    <t>2102695118</t>
  </si>
  <si>
    <t>31</t>
  </si>
  <si>
    <t>766421811.S</t>
  </si>
  <si>
    <t>Demontáž obloženia podhľadu, veľkosti do 1,5 m2,  -0,02400t</t>
  </si>
  <si>
    <t>-1427682758</t>
  </si>
  <si>
    <t>784</t>
  </si>
  <si>
    <t>Maľby</t>
  </si>
  <si>
    <t>32</t>
  </si>
  <si>
    <t>784402801.S</t>
  </si>
  <si>
    <t>Odstránenie malieb oškrabaním, výšky do 3,80 m, -0,0003 t</t>
  </si>
  <si>
    <t>1097217726</t>
  </si>
  <si>
    <t>M</t>
  </si>
  <si>
    <t>Práce a dodávky M</t>
  </si>
  <si>
    <t>21-M</t>
  </si>
  <si>
    <t>Elektromontáže</t>
  </si>
  <si>
    <t>33</t>
  </si>
  <si>
    <t>210960831.S</t>
  </si>
  <si>
    <t>Demontáž do sute - jednopólový spínač - radenie 1, nástenný pre prostredie obyčajné alebo vlhké   -0,00010 t</t>
  </si>
  <si>
    <t>64</t>
  </si>
  <si>
    <t>55704511</t>
  </si>
  <si>
    <t>34</t>
  </si>
  <si>
    <t>210960834.S</t>
  </si>
  <si>
    <t>Demontáž do sute - striedavý spínač (prepínač) - radenie 6, nástenný pre prostredie obyčajné alebo vlhké   -0,00005 t</t>
  </si>
  <si>
    <t>1096208580</t>
  </si>
  <si>
    <t>35</t>
  </si>
  <si>
    <t>210964324.S</t>
  </si>
  <si>
    <t>Demontáž do sute - svietidla interiérového na strop do 5 kg vrátane odpojenia   -0,00500 t</t>
  </si>
  <si>
    <t>-2066393705</t>
  </si>
  <si>
    <t>02 - Architektonicko-stavebné riešenie</t>
  </si>
  <si>
    <t xml:space="preserve">    3 - Zvislé a kompletné konštrukcie</t>
  </si>
  <si>
    <t xml:space="preserve">    6 - Úpravy povrchov, podlahy, osadenie</t>
  </si>
  <si>
    <t xml:space="preserve">    99 - Presun hmôt HSV</t>
  </si>
  <si>
    <t xml:space="preserve">    711 - Izolácie proti vode a vlhkosti</t>
  </si>
  <si>
    <t xml:space="preserve">    763 - Konštrukcie - drevostavby</t>
  </si>
  <si>
    <t xml:space="preserve">    764 - Konštrukcie klampiarske</t>
  </si>
  <si>
    <t xml:space="preserve">    771 - Podlahy z dlaždíc</t>
  </si>
  <si>
    <t xml:space="preserve">    781 - Obklady</t>
  </si>
  <si>
    <t xml:space="preserve">    783 - Nátery</t>
  </si>
  <si>
    <t>Zvislé a kompletné konštrukcie</t>
  </si>
  <si>
    <t>317161141.S</t>
  </si>
  <si>
    <t>Pórobetónový preklad nenosný šírky 150 mm, výšky 250 mm, dĺžky 1000 mm</t>
  </si>
  <si>
    <t>-1235311833</t>
  </si>
  <si>
    <t>317161414.S</t>
  </si>
  <si>
    <t>Pórobetónový preklad nosný šírky 100 mm, výšky 250 mm, dĺžky 2100 mm</t>
  </si>
  <si>
    <t>-154230150</t>
  </si>
  <si>
    <t>342272051.S</t>
  </si>
  <si>
    <t>Priečky z pórobetónových tvárnic hladkých s objemovou hmotnosťou do 600 kg/m3 hrúbky 150 mm</t>
  </si>
  <si>
    <t>1104185543</t>
  </si>
  <si>
    <t>342948112.S</t>
  </si>
  <si>
    <t>Ukotvenie priečok k murovaným konštrukciám priskrutkovaním</t>
  </si>
  <si>
    <t>-949301127</t>
  </si>
  <si>
    <t>Úpravy povrchov, podlahy, osadenie</t>
  </si>
  <si>
    <t>610991111.S</t>
  </si>
  <si>
    <t>Zakrývanie výplní vnútorných okenných otvorov, predmetov a konštrukcií</t>
  </si>
  <si>
    <t>723765847</t>
  </si>
  <si>
    <t>612403399.S</t>
  </si>
  <si>
    <t>Hrubá výplň rýh na stenách akoukoľvek maltou, akejkoľvek šírky ryhy</t>
  </si>
  <si>
    <t>-1388420986</t>
  </si>
  <si>
    <t>612460121.S</t>
  </si>
  <si>
    <t>Príprava vnútorného podkladu stien penetráciou základnou</t>
  </si>
  <si>
    <t>536223349</t>
  </si>
  <si>
    <t>612460151.S</t>
  </si>
  <si>
    <t>Príprava vnútorného podkladu stien cementovým prednástrekom, hr. 3 mm</t>
  </si>
  <si>
    <t>-428169488</t>
  </si>
  <si>
    <t>612460243.S</t>
  </si>
  <si>
    <t>Vnútorná omietka stien vápennocementová jadrová (hrubá), hr. 20 mm</t>
  </si>
  <si>
    <t>827583543</t>
  </si>
  <si>
    <t>612460383.S</t>
  </si>
  <si>
    <t>Vnútorná omietka stien vápennocementová štuková (jemná), hr. 3 mm</t>
  </si>
  <si>
    <t>826659343</t>
  </si>
  <si>
    <t>612481011.S</t>
  </si>
  <si>
    <t>Priebežná omietková lišta (omietnik) z pozinkovaného plechu pre hrúbku omietky 6 mm</t>
  </si>
  <si>
    <t>157066771</t>
  </si>
  <si>
    <t>612481031.S</t>
  </si>
  <si>
    <t>Rohový profil z pozinkovaného plechu pre hrúbku omietky 8 až 12 mm</t>
  </si>
  <si>
    <t>571321986</t>
  </si>
  <si>
    <t>612481119.S</t>
  </si>
  <si>
    <t>Potiahnutie vnútorných stien sklotextilnou mriežkou s celoplošným prilepením</t>
  </si>
  <si>
    <t>1120206502</t>
  </si>
  <si>
    <t>622460121.S</t>
  </si>
  <si>
    <t>Príprava vonkajšieho podkladu stien penetráciou základnou</t>
  </si>
  <si>
    <t>-620550975</t>
  </si>
  <si>
    <t>622460243.S</t>
  </si>
  <si>
    <t>Vonkajšia omietka stien vápennocementová jadrová (hrubá), hr. 20 mm</t>
  </si>
  <si>
    <t>837797407</t>
  </si>
  <si>
    <t>622461032.S</t>
  </si>
  <si>
    <t>Vonkajšia omietka stien pastovitá silikátová roztieraná, hr. 1,5 mm</t>
  </si>
  <si>
    <t>-552686669</t>
  </si>
  <si>
    <t>622481119.S</t>
  </si>
  <si>
    <t>Potiahnutie vonkajších stien sklotextilnou mriežkou s celoplošným prilepením</t>
  </si>
  <si>
    <t>2106850810</t>
  </si>
  <si>
    <t>631312141.S</t>
  </si>
  <si>
    <t>Doplnenie existujúcich mazanín prostým betónom (s dodaním hmôt) bez poteru rýh v mazaninách</t>
  </si>
  <si>
    <t>213695174</t>
  </si>
  <si>
    <t>941941031.S</t>
  </si>
  <si>
    <t>Montáž lešenia ľahkého pracovného radového s podlahami šírky od 0,80 do 1,00 m, výšky do 10 m</t>
  </si>
  <si>
    <t>1837752935</t>
  </si>
  <si>
    <t>941941831.S</t>
  </si>
  <si>
    <t>Demontáž lešenia ľahkého pracovného radového s podlahami šírky nad 0,80 do 1,00 m, výšky do 10 m</t>
  </si>
  <si>
    <t>1463624360</t>
  </si>
  <si>
    <t>-1667133075</t>
  </si>
  <si>
    <t>153541829</t>
  </si>
  <si>
    <t>973031335.S</t>
  </si>
  <si>
    <t>Vysekanie kapsy z tehál plochy do 0,25 m2, hl. do 300 mm,  -0,08000t</t>
  </si>
  <si>
    <t>-7994324</t>
  </si>
  <si>
    <t>989281341.S</t>
  </si>
  <si>
    <t>Vodorovné premiestnenie ručne fúrikom - betónovej zmesi vzdialenosti do 10 m, s naložením a vyklopením</t>
  </si>
  <si>
    <t>-1177356925</t>
  </si>
  <si>
    <t>99</t>
  </si>
  <si>
    <t>Presun hmôt HSV</t>
  </si>
  <si>
    <t>999281111.S</t>
  </si>
  <si>
    <t>Presun hmôt pre opravy a údržbu objektov vrátane vonkajších plášťov výšky do 25 m</t>
  </si>
  <si>
    <t>2052175407</t>
  </si>
  <si>
    <t>711</t>
  </si>
  <si>
    <t>Izolácie proti vode a vlhkosti</t>
  </si>
  <si>
    <t>711471051.S</t>
  </si>
  <si>
    <t>Zhotovenie izolácie proti tlakovej vode PVC fóliou položenou voľne na vodorovnej ploche so zvarením spoju</t>
  </si>
  <si>
    <t>667665056</t>
  </si>
  <si>
    <t>283220000300.S</t>
  </si>
  <si>
    <t>Hydroizolačná fólia PVC-P, hr. 1,5 mm, š. 1,3 m, izolácia základov proti zemnej vlhkosti, tlakovej vode, radónu</t>
  </si>
  <si>
    <t>-219717846</t>
  </si>
  <si>
    <t>711491171.S</t>
  </si>
  <si>
    <t>Zhotovenie podkladnej vrstvy izolácie z textílie na ploche vodorovnej, pre izolácie proti zemnej vlhkosti, podpovrchovej a tlakovej vode</t>
  </si>
  <si>
    <t>835340168</t>
  </si>
  <si>
    <t>693110004500.S</t>
  </si>
  <si>
    <t>Geotextília polypropylénová netkaná 300 g/m2</t>
  </si>
  <si>
    <t>131317664</t>
  </si>
  <si>
    <t>711491172.S</t>
  </si>
  <si>
    <t>Zhotovenie ochrannej vrstvy izolácie z textílie na ploche vodorovnej, pre izolácie proti zemnej vlhkosti, podpovrchovej a tlakovej vode</t>
  </si>
  <si>
    <t>1376809662</t>
  </si>
  <si>
    <t>525249083</t>
  </si>
  <si>
    <t>998711201.S</t>
  </si>
  <si>
    <t>Presun hmôt pre izoláciu proti vode v objektoch výšky do 6 m</t>
  </si>
  <si>
    <t>%</t>
  </si>
  <si>
    <t>-248415170</t>
  </si>
  <si>
    <t>713121111.S</t>
  </si>
  <si>
    <t>Montáž tepelnej izolácie podláh minerálnou vlnou, kladená voľne v jednej vrstve</t>
  </si>
  <si>
    <t>1779657467</t>
  </si>
  <si>
    <t>631440022000.S</t>
  </si>
  <si>
    <t>Doska z minerálnej vlny hr. 50 mm, izolácia vhodná pre ľahké aj ťažké plávajúce podlahy</t>
  </si>
  <si>
    <t>2058516796</t>
  </si>
  <si>
    <t>998713201.S</t>
  </si>
  <si>
    <t>Presun hmôt pre izolácie tepelné v objektoch výšky do 6 m</t>
  </si>
  <si>
    <t>-1038335481</t>
  </si>
  <si>
    <t>763</t>
  </si>
  <si>
    <t>Konštrukcie - drevostavby</t>
  </si>
  <si>
    <t>36</t>
  </si>
  <si>
    <t>763135020.S</t>
  </si>
  <si>
    <t>Kazetový podhľad 600 x 600 mm, protipožiarny</t>
  </si>
  <si>
    <t>362966540</t>
  </si>
  <si>
    <t>37</t>
  </si>
  <si>
    <t>763138223.S</t>
  </si>
  <si>
    <t>Podhľad SDK závesný na dvojúrovňovej oceľovej podkonštrukcií CD+UD, doska protipožiarna impregnovaná DFH2 12.5 mm</t>
  </si>
  <si>
    <t>-1733200031</t>
  </si>
  <si>
    <t>38</t>
  </si>
  <si>
    <t>998763401.S</t>
  </si>
  <si>
    <t>Presun hmôt pre sádrokartónové konštrukcie v stavbách (objektoch) výšky do 7 m</t>
  </si>
  <si>
    <t>1201978489</t>
  </si>
  <si>
    <t>764</t>
  </si>
  <si>
    <t>Konštrukcie klampiarske</t>
  </si>
  <si>
    <t>39</t>
  </si>
  <si>
    <t>764410450.S</t>
  </si>
  <si>
    <t>Oplechovanie parapetov z pozinkovaného farbeného PZf plechu, vrátane rohov r.š. 330 mm</t>
  </si>
  <si>
    <t>776384397</t>
  </si>
  <si>
    <t>40</t>
  </si>
  <si>
    <t>998764201.S</t>
  </si>
  <si>
    <t>Presun hmôt pre konštrukcie klampiarske v objektoch výšky do 6 m</t>
  </si>
  <si>
    <t>1336485923</t>
  </si>
  <si>
    <t>41</t>
  </si>
  <si>
    <t>766621400.S</t>
  </si>
  <si>
    <t>Montáž okien plastových s hydroizolačnými ISO páskami (exteriérová a interiérová)</t>
  </si>
  <si>
    <t>-194485338</t>
  </si>
  <si>
    <t>42</t>
  </si>
  <si>
    <t>283290006100.S</t>
  </si>
  <si>
    <t>Tesniaca paropriepustná fólia polymér-flísová, š. 290 mm, dĺ. 30 m, pre tesnenie pripájacej škáry okenného rámu a muriva z exteriéru</t>
  </si>
  <si>
    <t>-369021032</t>
  </si>
  <si>
    <t>43</t>
  </si>
  <si>
    <t>283290006200.S</t>
  </si>
  <si>
    <t>Tesniaca paronepriepustná fólia polymér-flísová, š. 70 mm, dĺ. 30 m, pre tesnenie pripájacej škáry okenného rámu a muriva z interiéru</t>
  </si>
  <si>
    <t>-548598092</t>
  </si>
  <si>
    <t>44</t>
  </si>
  <si>
    <t>611410005300.S</t>
  </si>
  <si>
    <t>Plastové okno jednokrídlové OS, vxš 600x600 mm, izolačné trojsklo, 6 komorový profil</t>
  </si>
  <si>
    <t>-921346810</t>
  </si>
  <si>
    <t>45</t>
  </si>
  <si>
    <t>766641161.S</t>
  </si>
  <si>
    <t>Montáž dverí plastových, vchodových, 1 m obvodu dverí</t>
  </si>
  <si>
    <t>-704267056</t>
  </si>
  <si>
    <t>46</t>
  </si>
  <si>
    <t>611730000100.R</t>
  </si>
  <si>
    <t>Presklená stena 1700x3000 mm s nadsvetlíkom, dvere dvojkrídlové 1500x2000 mm</t>
  </si>
  <si>
    <t>-2068156336</t>
  </si>
  <si>
    <t>47</t>
  </si>
  <si>
    <t>766662112.S</t>
  </si>
  <si>
    <t>Montáž dverového krídla otočného jednokrídlového poldrážkového, do existujúcej zárubne, vrátane kovania</t>
  </si>
  <si>
    <t>-1897840890</t>
  </si>
  <si>
    <t>48</t>
  </si>
  <si>
    <t>549150000600.S</t>
  </si>
  <si>
    <t>Kľučka dverová a rozeta 2x, nehrdzavejúca oceľ, povrch nerez brúsený</t>
  </si>
  <si>
    <t>-476631458</t>
  </si>
  <si>
    <t>49</t>
  </si>
  <si>
    <t>611610002200.S</t>
  </si>
  <si>
    <t>Dvere vnútorné jednokrídlové, šírka 600-900 mm, výplň DTD doska, povrch fólia, plné</t>
  </si>
  <si>
    <t>-2054422992</t>
  </si>
  <si>
    <t>50</t>
  </si>
  <si>
    <t>766694141.S</t>
  </si>
  <si>
    <t>Montáž parapetnej dosky plastovej šírky do 300 mm, dĺžky do 1000 mm</t>
  </si>
  <si>
    <t>1386134106</t>
  </si>
  <si>
    <t>51</t>
  </si>
  <si>
    <t>611560000400.S</t>
  </si>
  <si>
    <t>Parapetná doska plastová, šírka 300 mm, komôrková vnútorná</t>
  </si>
  <si>
    <t>1192060056</t>
  </si>
  <si>
    <t>52</t>
  </si>
  <si>
    <t>766701111.S</t>
  </si>
  <si>
    <t>Montáž zárubní rámových pre dvere jednokrídlové</t>
  </si>
  <si>
    <t>1176718918</t>
  </si>
  <si>
    <t>53</t>
  </si>
  <si>
    <t>611810000200.S</t>
  </si>
  <si>
    <t>Zárubňa vnútorná rámová, dĺžka 600 mm, výška 1970 mm, DTD doska, povrch CPL laminát, pre dvere jednokrídlové</t>
  </si>
  <si>
    <t>563084691</t>
  </si>
  <si>
    <t>771</t>
  </si>
  <si>
    <t>Podlahy z dlaždíc</t>
  </si>
  <si>
    <t>54</t>
  </si>
  <si>
    <t>771415015.S</t>
  </si>
  <si>
    <t>Montáž soklíkov z obkladačiek do tmelu</t>
  </si>
  <si>
    <t>389853742</t>
  </si>
  <si>
    <t>55</t>
  </si>
  <si>
    <t>771575107.S</t>
  </si>
  <si>
    <t>Montáž podláh z dlaždíc keramických do tmelu</t>
  </si>
  <si>
    <t>1935679795</t>
  </si>
  <si>
    <t>56</t>
  </si>
  <si>
    <t>597740001700.S</t>
  </si>
  <si>
    <t>Dlaždice keramické</t>
  </si>
  <si>
    <t>-1936242513</t>
  </si>
  <si>
    <t>57</t>
  </si>
  <si>
    <t>998771201.S</t>
  </si>
  <si>
    <t>Presun hmôt pre podlahy z dlaždíc v objektoch výšky do 6m</t>
  </si>
  <si>
    <t>-2106974614</t>
  </si>
  <si>
    <t>781</t>
  </si>
  <si>
    <t>Obklady</t>
  </si>
  <si>
    <t>58</t>
  </si>
  <si>
    <t>781445018.S</t>
  </si>
  <si>
    <t>Montáž obkladov vnútor. stien z obkladačiek kladených do tmelu</t>
  </si>
  <si>
    <t>-710702505</t>
  </si>
  <si>
    <t>59</t>
  </si>
  <si>
    <t>597640000400.S</t>
  </si>
  <si>
    <t>Obkladačky keramické glazované hladké</t>
  </si>
  <si>
    <t>1485600003</t>
  </si>
  <si>
    <t>60</t>
  </si>
  <si>
    <t>998781201.S</t>
  </si>
  <si>
    <t>Presun hmôt pre obklady keramické v objektoch výšky do 6 m</t>
  </si>
  <si>
    <t>1264152496</t>
  </si>
  <si>
    <t>783</t>
  </si>
  <si>
    <t>Nátery</t>
  </si>
  <si>
    <t>61</t>
  </si>
  <si>
    <t>783894612.S</t>
  </si>
  <si>
    <t>Náter farbami akrylátovými ekologickými riediteľnými vodou, biely náter sadrokartónových stropov 2x</t>
  </si>
  <si>
    <t>1915134142</t>
  </si>
  <si>
    <t>62</t>
  </si>
  <si>
    <t>784410100.S</t>
  </si>
  <si>
    <t>Penetrovanie jednonásobné jemnozrnných podkladov výšky do 3,80 m</t>
  </si>
  <si>
    <t>367405764</t>
  </si>
  <si>
    <t>63</t>
  </si>
  <si>
    <t>784410120.S</t>
  </si>
  <si>
    <t>Penetrovanie jednonásobné hrubozrnných,savých podkladov výšky do 3,80 m</t>
  </si>
  <si>
    <t>964905745</t>
  </si>
  <si>
    <t>784418011.S</t>
  </si>
  <si>
    <t>Zakrývanie otvorov, podláh a zariadení fóliou v miestnostiach alebo na schodisku</t>
  </si>
  <si>
    <t>1826612059</t>
  </si>
  <si>
    <t>65</t>
  </si>
  <si>
    <t>784418012.S</t>
  </si>
  <si>
    <t>Zakrývanie podláh a zariadení papierom v miestnostiach alebo na schodisku</t>
  </si>
  <si>
    <t>-328693236</t>
  </si>
  <si>
    <t>66</t>
  </si>
  <si>
    <t>784452273.S</t>
  </si>
  <si>
    <t>Maľby z maliarskych zmesí na vodnej báze, ručne nanášané dvojnásobné základné na podklad hrubozrnný výšky do 3,80 m</t>
  </si>
  <si>
    <t>1774419642</t>
  </si>
  <si>
    <t>03 - Zdravotechnika</t>
  </si>
  <si>
    <t xml:space="preserve">    1 - Zemné práce</t>
  </si>
  <si>
    <t xml:space="preserve">    4 - Vodorovné konštrukcie</t>
  </si>
  <si>
    <t xml:space="preserve">    721 - Zdravotechnika - vnútorná kanalizácia</t>
  </si>
  <si>
    <t xml:space="preserve">    722 - Zdravotechnika - vnútorný vodovod</t>
  </si>
  <si>
    <t>Zemné práce</t>
  </si>
  <si>
    <t>132211101.S</t>
  </si>
  <si>
    <t>Hĺbenie rýh šírky do 600 mm v  hornine tr.3 súdržných - ručným náradím</t>
  </si>
  <si>
    <t>-1356302760</t>
  </si>
  <si>
    <t>Vodorovné konštrukcie</t>
  </si>
  <si>
    <t>451572111.S</t>
  </si>
  <si>
    <t>Lôžko pod potrubie, stoky a drobné objekty, v otvorenom výkope z kameniva drobného ťaženého 0-4 mm</t>
  </si>
  <si>
    <t>178647242</t>
  </si>
  <si>
    <t>974031153.S</t>
  </si>
  <si>
    <t>Vysekávanie rýh v akomkoľvek murive tehlovom na akúkoľvek maltu do hĺbky 100 mm a š. do 100 mm,  -0,01800t</t>
  </si>
  <si>
    <t>1265452263</t>
  </si>
  <si>
    <t>301369784</t>
  </si>
  <si>
    <t>-332993962</t>
  </si>
  <si>
    <t>1452739858</t>
  </si>
  <si>
    <t>-649524740</t>
  </si>
  <si>
    <t>-1903204353</t>
  </si>
  <si>
    <t>713482121.S</t>
  </si>
  <si>
    <t>Montáž trubíc z PE, hr.15-20 mm,vnút.priemer do 38 mm</t>
  </si>
  <si>
    <t>-929276581</t>
  </si>
  <si>
    <t>283310004700.R</t>
  </si>
  <si>
    <t>Izolačná PE trubica, nadrezaná, na izolovanie rozvodov vody, kúrenia, zdravotechniky</t>
  </si>
  <si>
    <t>-672542586</t>
  </si>
  <si>
    <t>678213714</t>
  </si>
  <si>
    <t>721</t>
  </si>
  <si>
    <t>Zdravotechnika - vnútorná kanalizácia</t>
  </si>
  <si>
    <t>721171109.S</t>
  </si>
  <si>
    <t>Potrubie z PVC - U odpadové ležaté hrdlové D 110 mm</t>
  </si>
  <si>
    <t>1537994585</t>
  </si>
  <si>
    <t>721173205.S</t>
  </si>
  <si>
    <t>Potrubie z PVC - U odpadné pripájacie D 50 mm</t>
  </si>
  <si>
    <t>-19599830</t>
  </si>
  <si>
    <t>721290111.S</t>
  </si>
  <si>
    <t>Ostatné - skúška tesnosti kanalizácie v objektoch vodou do DN 125</t>
  </si>
  <si>
    <t>1443159826</t>
  </si>
  <si>
    <t>998721201.S</t>
  </si>
  <si>
    <t>Presun hmôt pre vnútornú kanalizáciu v objektoch výšky do 6 m</t>
  </si>
  <si>
    <t>544284800</t>
  </si>
  <si>
    <t>722</t>
  </si>
  <si>
    <t>Zdravotechnika - vnútorný vodovod</t>
  </si>
  <si>
    <t>722172100.S</t>
  </si>
  <si>
    <t>Potrubie z plastických rúr PP-R D 20 mm - PN10, polyfúznym zváraním</t>
  </si>
  <si>
    <t>-528044666</t>
  </si>
  <si>
    <t>722172101.S</t>
  </si>
  <si>
    <t>Potrubie z plastických rúr PP-R D 25 mm - PN10, polyfúznym zváraním</t>
  </si>
  <si>
    <t>-1157383191</t>
  </si>
  <si>
    <t>722172775.S</t>
  </si>
  <si>
    <t>Montáž nástenky PP-R pre vodu DN 20</t>
  </si>
  <si>
    <t>-2104521391</t>
  </si>
  <si>
    <t>286540045100.S</t>
  </si>
  <si>
    <t>Nástenka PP-R D 20x1/2" vnútorný závit, systém pre rozvod vody a stlačeného vzduchu</t>
  </si>
  <si>
    <t>28750579</t>
  </si>
  <si>
    <t>722172778.S</t>
  </si>
  <si>
    <t>Montáž nástenky PP-R pre vodu DN 25</t>
  </si>
  <si>
    <t>2032276993</t>
  </si>
  <si>
    <t>286540045200.S</t>
  </si>
  <si>
    <t>Nástenka PP-R D 25x1/2" vnútorný závit, systém pre rozvod vody a stlačeného vzduchu</t>
  </si>
  <si>
    <t>-1103068709</t>
  </si>
  <si>
    <t>722290215.S</t>
  </si>
  <si>
    <t>Tlaková skúška vodovodného potrubia hrdlového alebo prírubového do DN 100</t>
  </si>
  <si>
    <t>1610417908</t>
  </si>
  <si>
    <t>722290234.S</t>
  </si>
  <si>
    <t>Prepláchnutie a dezinfekcia vodovodného potrubia do DN 80</t>
  </si>
  <si>
    <t>1891701453</t>
  </si>
  <si>
    <t>998722201.S</t>
  </si>
  <si>
    <t>Presun hmôt pre vnútorný vodovod v objektoch výšky do 6 m</t>
  </si>
  <si>
    <t>-1362576665</t>
  </si>
  <si>
    <t>725119308.S</t>
  </si>
  <si>
    <t>Montáž záchodovej misy keramickej kombinovanej s zvislým odpadom</t>
  </si>
  <si>
    <t>1171675182</t>
  </si>
  <si>
    <t>642340000500.S</t>
  </si>
  <si>
    <t>Misa záchodová keramická kombinovaná so zvislým odpadom</t>
  </si>
  <si>
    <t>1155024267</t>
  </si>
  <si>
    <t>725129201.S</t>
  </si>
  <si>
    <t>Montáž pisoáru keramického bez splachovacej nádrže</t>
  </si>
  <si>
    <t>-260635243</t>
  </si>
  <si>
    <t>642510000100.S</t>
  </si>
  <si>
    <t>Pisoár keramický</t>
  </si>
  <si>
    <t>59723344</t>
  </si>
  <si>
    <t>725190000.R</t>
  </si>
  <si>
    <t>Deliace steny z DTD, na nožičkách, vrátane dverí</t>
  </si>
  <si>
    <t>-1672499441</t>
  </si>
  <si>
    <t>725219401.S</t>
  </si>
  <si>
    <t>Montáž umývadla keramického na skrutky do muriva, bez výtokovej armatúry</t>
  </si>
  <si>
    <t>1002818907</t>
  </si>
  <si>
    <t>642110004300.S</t>
  </si>
  <si>
    <t>Umývadlo keramické bežný typ</t>
  </si>
  <si>
    <t>1692288534</t>
  </si>
  <si>
    <t>725291112.S</t>
  </si>
  <si>
    <t>Montáž záchodového sedadla s poklopom</t>
  </si>
  <si>
    <t>522385420</t>
  </si>
  <si>
    <t>554330000300.S</t>
  </si>
  <si>
    <t>Záchodové sedadlo plastové s poklopom</t>
  </si>
  <si>
    <t>-1602973310</t>
  </si>
  <si>
    <t>725819201.S</t>
  </si>
  <si>
    <t>Montáž ventilu nástenného G 1/2</t>
  </si>
  <si>
    <t>1892978779</t>
  </si>
  <si>
    <t>551410000300.S</t>
  </si>
  <si>
    <t>Ventil pre hygienické a zdravotnické zariadenia T 66 A 1/2" rohový mosadzný s vrškom T 13</t>
  </si>
  <si>
    <t>1408789817</t>
  </si>
  <si>
    <t>725829601.S</t>
  </si>
  <si>
    <t>Montáž batérie umývadlovej a drezovej stojankovej, pákovej alebo klasickej s mechanickým ovládaním</t>
  </si>
  <si>
    <t>448608571</t>
  </si>
  <si>
    <t>551450003800.S</t>
  </si>
  <si>
    <t>Batéria umývadlová stojanková páková</t>
  </si>
  <si>
    <t>313826521</t>
  </si>
  <si>
    <t>725869301.S</t>
  </si>
  <si>
    <t>Montáž zápachovej uzávierky pre zariaďovacie predmety, umývadlovej do D 40 mm</t>
  </si>
  <si>
    <t>526314004</t>
  </si>
  <si>
    <t>551620006400.S</t>
  </si>
  <si>
    <t>Zápachová uzávierka - sifón pre umývadlá DN 40</t>
  </si>
  <si>
    <t>947982795</t>
  </si>
  <si>
    <t>998725201.S</t>
  </si>
  <si>
    <t>Presun hmôt pre zariaďovacie predmety v objektoch výšky do 6 m</t>
  </si>
  <si>
    <t>273604568</t>
  </si>
  <si>
    <t>04 - Vykurovanie</t>
  </si>
  <si>
    <t xml:space="preserve">    734 - Ústredné kúrenie, armatúry.</t>
  </si>
  <si>
    <t>-2061819080</t>
  </si>
  <si>
    <t>2113935413</t>
  </si>
  <si>
    <t>666654407</t>
  </si>
  <si>
    <t>-1960600716</t>
  </si>
  <si>
    <t>555982613</t>
  </si>
  <si>
    <t>-444780113</t>
  </si>
  <si>
    <t>-537414471</t>
  </si>
  <si>
    <t>-1395016903</t>
  </si>
  <si>
    <t>733166174.S</t>
  </si>
  <si>
    <t>Plasthliníkové potrubie v kotúčoch pre vykurovanie spájané lisovaním d 20 mm</t>
  </si>
  <si>
    <t>934928447</t>
  </si>
  <si>
    <t>998733201.S</t>
  </si>
  <si>
    <t>Presun hmôt pre rozvody potrubia v objektoch výšky do 6 m</t>
  </si>
  <si>
    <t>47095556</t>
  </si>
  <si>
    <t>734</t>
  </si>
  <si>
    <t>Ústredné kúrenie, armatúry.</t>
  </si>
  <si>
    <t>734223208</t>
  </si>
  <si>
    <t>Montáž termostatickej hlavice kvapalinovej jednoduchej</t>
  </si>
  <si>
    <t>2004257603</t>
  </si>
  <si>
    <t>1923007</t>
  </si>
  <si>
    <t>Hlavica termostatická, M 28x1,5 s kvap. snímačom, poloha 0, nastav. protimraz. ochrana pri cca 6°C, od 6-30 °C,</t>
  </si>
  <si>
    <t>-1932247148</t>
  </si>
  <si>
    <t>734223208.S</t>
  </si>
  <si>
    <t>800245057</t>
  </si>
  <si>
    <t>551280001400.S</t>
  </si>
  <si>
    <t>Termostatická hlavica kvapalinová so vstavaným snímačom</t>
  </si>
  <si>
    <t>1011517242</t>
  </si>
  <si>
    <t>734223255.S</t>
  </si>
  <si>
    <t>Montáž armatúr pre spodné pripojenie vykurovacích telies priamych</t>
  </si>
  <si>
    <t>-11778850</t>
  </si>
  <si>
    <t>551280007000.S</t>
  </si>
  <si>
    <t>Adaptér pre vykurovacie telesá 1/2", PN 10, niklovaná mosadz</t>
  </si>
  <si>
    <t>-1007468616</t>
  </si>
  <si>
    <t>551290007700.S</t>
  </si>
  <si>
    <t>Regulačné a uzatvárateľné šróbenie pre vykurovacie telesá pre priamy dvojtrubkový systém 3/4", PN 10, niklovaná mosadz</t>
  </si>
  <si>
    <t>-32521887</t>
  </si>
  <si>
    <t>998734201.S</t>
  </si>
  <si>
    <t>Presun hmôt pre armatúry v objektoch výšky do 6 m</t>
  </si>
  <si>
    <t>-595371510</t>
  </si>
  <si>
    <t>735154141.S</t>
  </si>
  <si>
    <t>Montáž vykurovacieho telesa panelového dvojradového výšky 600 mm/ dĺžky 700-900 mm</t>
  </si>
  <si>
    <t>-1163701421</t>
  </si>
  <si>
    <t>484530066000.S</t>
  </si>
  <si>
    <t>Teleso vykurovacie doskové dvojradové oceľové, vxlxhĺ 600x900x100 mm, s bočným pripojením a dvoma konvektormi</t>
  </si>
  <si>
    <t>-344347551</t>
  </si>
  <si>
    <t>735154152.S</t>
  </si>
  <si>
    <t>Montáž vykurovacieho telesa panelového dvojradového výšky 900 mm/ dĺžky 1000-1200 mm</t>
  </si>
  <si>
    <t>2115196313</t>
  </si>
  <si>
    <t>484530068600.S</t>
  </si>
  <si>
    <t>Teleso vykurovacie doskové dvojradové oceľové, vxlxhĺ 900x1200x100 mm, s bočným pripojením a dvoma konvektormi</t>
  </si>
  <si>
    <t>-1944057202</t>
  </si>
  <si>
    <t>735158120.S</t>
  </si>
  <si>
    <t>Vykurovacie telesá panelové dvojradové, tlaková skúška telesa vodou</t>
  </si>
  <si>
    <t>929986656</t>
  </si>
  <si>
    <t>735191910.S</t>
  </si>
  <si>
    <t>Napustenie vody do vykurovacieho systému vrátane potrubia o v. pl. vykurovacích telies</t>
  </si>
  <si>
    <t>766491123</t>
  </si>
  <si>
    <t>998735201.S</t>
  </si>
  <si>
    <t>Presun hmôt pre vykurovacie telesá v objektoch výšky do 6 m</t>
  </si>
  <si>
    <t>-1165729685</t>
  </si>
  <si>
    <t>05 - Elektroinštalácia</t>
  </si>
  <si>
    <t>OST - Ostatné</t>
  </si>
  <si>
    <t>974031121.S</t>
  </si>
  <si>
    <t>Vysekanie rýh v akomkoľvek murive tehlovom na akúkoľvek maltu do hĺbky 30 mm a š. do 30 mm,  -0,00200 t</t>
  </si>
  <si>
    <t>-861701009</t>
  </si>
  <si>
    <t>-1073868779</t>
  </si>
  <si>
    <t>1888197374</t>
  </si>
  <si>
    <t>1661959703</t>
  </si>
  <si>
    <t>-1631478080</t>
  </si>
  <si>
    <t>210010325.S</t>
  </si>
  <si>
    <t>Krabica (KUL 68 kruhová) do dutých stien odbočná s viečkom, svorkovnicou vrátane zapojenia</t>
  </si>
  <si>
    <t>1918990747</t>
  </si>
  <si>
    <t>345410015010.S</t>
  </si>
  <si>
    <t>Krabica odbočná KUL 68-45/LD2 s viečkom V 68, z PVC</t>
  </si>
  <si>
    <t>128</t>
  </si>
  <si>
    <t>1189265861</t>
  </si>
  <si>
    <t>210100001.S</t>
  </si>
  <si>
    <t>Ukončenie vodičov v rozvádzač. vrátane zapojenia a vodičovej koncovky do 2,5 mm2</t>
  </si>
  <si>
    <t>564977030</t>
  </si>
  <si>
    <t>210110041.S</t>
  </si>
  <si>
    <t>Spínač polozapustený a zapustený vrátane zapojenia jednopólový - radenie 1</t>
  </si>
  <si>
    <t>-1957609293</t>
  </si>
  <si>
    <t>345340004500.S</t>
  </si>
  <si>
    <t>Prístroj spínača, radenie 1,1So</t>
  </si>
  <si>
    <t>-1652652162</t>
  </si>
  <si>
    <t>345350001500.S</t>
  </si>
  <si>
    <t>Kryt spínača</t>
  </si>
  <si>
    <t>-559546309</t>
  </si>
  <si>
    <t>345350002300.S</t>
  </si>
  <si>
    <t>Rámček 1-násobný</t>
  </si>
  <si>
    <t>-1897462683</t>
  </si>
  <si>
    <t>210110045.S</t>
  </si>
  <si>
    <t>Spínač polozapustený a zapustený vrátane zapojenia stried.prep.- radenie 6</t>
  </si>
  <si>
    <t>-323793406</t>
  </si>
  <si>
    <t>345330003510.S</t>
  </si>
  <si>
    <t>Prepínač striedavý polozapustený a zapustený, radenie č.6</t>
  </si>
  <si>
    <t>-953146835</t>
  </si>
  <si>
    <t>345350004320.S</t>
  </si>
  <si>
    <t>Rámik jednoduchý pre spínače a zásuvky</t>
  </si>
  <si>
    <t>-1746662932</t>
  </si>
  <si>
    <t>210111011.S</t>
  </si>
  <si>
    <t>Domová zásuvka polozapustená alebo zapustená 250 V / 16A, vrátane zapojenia 2P + PE</t>
  </si>
  <si>
    <t>-809852630</t>
  </si>
  <si>
    <t>1024271753</t>
  </si>
  <si>
    <t>345520000430.S</t>
  </si>
  <si>
    <t>Zásuvka jednonásobná polozapustená, radenie 2P+PE, komplet</t>
  </si>
  <si>
    <t>596361505</t>
  </si>
  <si>
    <t>210201080.S</t>
  </si>
  <si>
    <t>Zapojenie svietidla IP20, stropného - nástenného LED</t>
  </si>
  <si>
    <t>402366623</t>
  </si>
  <si>
    <t>AIL21138-00B</t>
  </si>
  <si>
    <t>Svietidlo B - interiérové lustrové podľa výberu investora, AC 230V/50Hz, min. IP20</t>
  </si>
  <si>
    <t>-596797058</t>
  </si>
  <si>
    <t>210201510.S</t>
  </si>
  <si>
    <t>Zapojenie svietidla 1x svetelný zdroj, núdzového, LED - núdzový režim</t>
  </si>
  <si>
    <t>1519156283</t>
  </si>
  <si>
    <t>348150000500.S</t>
  </si>
  <si>
    <t>Svietidlo N - núdzové s vlastným zdrojom, LED 3W, 230V/50Hz, IP20, 1hod</t>
  </si>
  <si>
    <t>-1144399605</t>
  </si>
  <si>
    <t>210220031.S</t>
  </si>
  <si>
    <t>Ekvipotenciálna svorkovnica EPS 2 v krabici KO 125 E</t>
  </si>
  <si>
    <t>939710598</t>
  </si>
  <si>
    <t>345410000400.S</t>
  </si>
  <si>
    <t>Krabica odbočná z PVC s viečkom pod omietku KO 125 E</t>
  </si>
  <si>
    <t>-537443741</t>
  </si>
  <si>
    <t>345610005100.S</t>
  </si>
  <si>
    <t>Svorkovnica ekvipotencionálna EPS 2, z PP</t>
  </si>
  <si>
    <t>1289565191</t>
  </si>
  <si>
    <t>210800146.S</t>
  </si>
  <si>
    <t>Kábel medený uložený pevne CYKY 450/750 V 3x1,5</t>
  </si>
  <si>
    <t>-1479666100</t>
  </si>
  <si>
    <t>341110000700.S1</t>
  </si>
  <si>
    <t>Kábel medený CYKY-J 3x1,5 mm2</t>
  </si>
  <si>
    <t>1171250790</t>
  </si>
  <si>
    <t>341110000700.S2</t>
  </si>
  <si>
    <t>Kábel medený CYKY-O 3x1,5 mm2</t>
  </si>
  <si>
    <t>156626011</t>
  </si>
  <si>
    <t>210800147.S</t>
  </si>
  <si>
    <t>Kábel medený uložený pevne CYKY 450/750 V 3x2,5</t>
  </si>
  <si>
    <t>1178144723</t>
  </si>
  <si>
    <t>341110000800.S</t>
  </si>
  <si>
    <t>Kábel medený CYKY 3x2,5 mm2</t>
  </si>
  <si>
    <t>1212599473</t>
  </si>
  <si>
    <t>OST</t>
  </si>
  <si>
    <t>Ostatné</t>
  </si>
  <si>
    <t>HZS-001</t>
  </si>
  <si>
    <t>Revízie elektrických zariadení</t>
  </si>
  <si>
    <t>-899538162</t>
  </si>
  <si>
    <t>HZS-087</t>
  </si>
  <si>
    <t>Ostatný nešpecifikovaný podružný materiál</t>
  </si>
  <si>
    <t>1714549029</t>
  </si>
  <si>
    <t>Dátum: 3.2.2023</t>
  </si>
  <si>
    <t>Dátum:3.2.2023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</si>
</sst>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%"/>
    <numFmt numFmtId="165" formatCode="dd\.mm\.yyyy"/>
    <numFmt numFmtId="166" formatCode="#,##0.00000"/>
    <numFmt numFmtId="167" formatCode="#,##0.000"/>
  </numFmts>
  <fonts count="36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FFFFFF"/>
      <name val="Arial CE"/>
    </font>
    <font>
      <sz val="8"/>
      <color rgb="FF3366FF"/>
      <name val="Arial CE"/>
    </font>
    <font>
      <b/>
      <sz val="14"/>
      <name val="Arial CE"/>
    </font>
    <font>
      <b/>
      <sz val="12"/>
      <color rgb="FF969696"/>
      <name val="Arial CE"/>
    </font>
    <font>
      <b/>
      <sz val="8"/>
      <color rgb="FF969696"/>
      <name val="Arial CE"/>
    </font>
    <font>
      <b/>
      <sz val="10"/>
      <name val="Arial CE"/>
    </font>
    <font>
      <sz val="10"/>
      <color rgb="FFFFFFFF"/>
      <name val="Arial CE"/>
    </font>
    <font>
      <b/>
      <sz val="10"/>
      <color rgb="FFFFFFFF"/>
      <name val="Arial CE"/>
    </font>
    <font>
      <b/>
      <sz val="10"/>
      <color rgb="FF969696"/>
      <name val="Arial CE"/>
    </font>
    <font>
      <b/>
      <sz val="10"/>
      <color rgb="FF46464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2"/>
      <name val="Arial CE"/>
    </font>
    <font>
      <sz val="18"/>
      <color theme="10"/>
      <name val="Wingdings 2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sz val="10"/>
      <color rgb="FF3366FF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i/>
      <sz val="9"/>
      <color rgb="FF0000FF"/>
      <name val="Arial CE"/>
    </font>
    <font>
      <i/>
      <sz val="8"/>
      <color rgb="FF0000FF"/>
      <name val="Arial CE"/>
    </font>
    <font>
      <u/>
      <sz val="11"/>
      <color theme="1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CC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</borders>
  <cellStyleXfs count="2">
    <xf numFmtId="0" fontId="0" fillId="0" borderId="0"/>
    <xf numFmtId="0" fontId="35" fillId="0" borderId="0" applyNumberFormat="0" applyFill="0" applyBorder="0" applyAlignment="0" applyProtection="0"/>
  </cellStyleXfs>
  <cellXfs count="213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/>
    <xf numFmtId="0" fontId="9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 vertical="center"/>
    </xf>
    <xf numFmtId="0" fontId="2" fillId="3" borderId="0" xfId="0" applyFont="1" applyFill="1" applyAlignment="1" applyProtection="1">
      <alignment horizontal="left" vertical="center"/>
      <protection locked="0"/>
    </xf>
    <xf numFmtId="49" fontId="2" fillId="3" borderId="0" xfId="0" applyNumberFormat="1" applyFont="1" applyFill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 wrapText="1"/>
    </xf>
    <xf numFmtId="0" fontId="0" fillId="0" borderId="4" xfId="0" applyBorder="1"/>
    <xf numFmtId="0" fontId="0" fillId="0" borderId="3" xfId="0" applyBorder="1" applyAlignment="1">
      <alignment vertical="center"/>
    </xf>
    <xf numFmtId="0" fontId="14" fillId="0" borderId="5" xfId="0" applyFont="1" applyBorder="1" applyAlignment="1">
      <alignment horizontal="left" vertical="center"/>
    </xf>
    <xf numFmtId="0" fontId="0" fillId="0" borderId="5" xfId="0" applyBorder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3" xfId="0" applyFont="1" applyBorder="1" applyAlignment="1">
      <alignment vertical="center"/>
    </xf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0" fontId="15" fillId="0" borderId="3" xfId="0" applyFont="1" applyBorder="1" applyAlignment="1">
      <alignment vertical="center"/>
    </xf>
    <xf numFmtId="0" fontId="0" fillId="4" borderId="0" xfId="0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0" fillId="4" borderId="7" xfId="0" applyFill="1" applyBorder="1" applyAlignment="1">
      <alignment vertical="center"/>
    </xf>
    <xf numFmtId="0" fontId="4" fillId="4" borderId="7" xfId="0" applyFont="1" applyFill="1" applyBorder="1" applyAlignment="1">
      <alignment horizontal="center" vertical="center"/>
    </xf>
    <xf numFmtId="0" fontId="18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14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5" borderId="7" xfId="0" applyFill="1" applyBorder="1" applyAlignment="1">
      <alignment vertical="center"/>
    </xf>
    <xf numFmtId="0" fontId="21" fillId="5" borderId="0" xfId="0" applyFont="1" applyFill="1" applyAlignment="1">
      <alignment horizontal="center" vertical="center"/>
    </xf>
    <xf numFmtId="0" fontId="22" fillId="0" borderId="16" xfId="0" applyFont="1" applyBorder="1" applyAlignment="1">
      <alignment horizontal="center" vertical="center" wrapText="1"/>
    </xf>
    <xf numFmtId="0" fontId="22" fillId="0" borderId="17" xfId="0" applyFont="1" applyBorder="1" applyAlignment="1">
      <alignment horizontal="center" vertical="center" wrapText="1"/>
    </xf>
    <xf numFmtId="0" fontId="22" fillId="0" borderId="18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4" fillId="0" borderId="3" xfId="0" applyFont="1" applyBorder="1" applyAlignment="1">
      <alignment vertical="center"/>
    </xf>
    <xf numFmtId="0" fontId="23" fillId="0" borderId="0" xfId="0" applyFont="1" applyAlignment="1">
      <alignment horizontal="left" vertical="center"/>
    </xf>
    <xf numFmtId="0" fontId="23" fillId="0" borderId="0" xfId="0" applyFont="1" applyAlignment="1">
      <alignment vertical="center"/>
    </xf>
    <xf numFmtId="4" fontId="23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4" fontId="19" fillId="0" borderId="14" xfId="0" applyNumberFormat="1" applyFont="1" applyBorder="1" applyAlignment="1">
      <alignment vertical="center"/>
    </xf>
    <xf numFmtId="4" fontId="19" fillId="0" borderId="0" xfId="0" applyNumberFormat="1" applyFont="1" applyAlignment="1">
      <alignment vertical="center"/>
    </xf>
    <xf numFmtId="166" fontId="19" fillId="0" borderId="0" xfId="0" applyNumberFormat="1" applyFont="1" applyAlignment="1">
      <alignment vertical="center"/>
    </xf>
    <xf numFmtId="4" fontId="19" fillId="0" borderId="15" xfId="0" applyNumberFormat="1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5" fillId="0" borderId="0" xfId="1" applyFont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26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" fontId="28" fillId="0" borderId="14" xfId="0" applyNumberFormat="1" applyFont="1" applyBorder="1" applyAlignment="1">
      <alignment vertical="center"/>
    </xf>
    <xf numFmtId="4" fontId="28" fillId="0" borderId="0" xfId="0" applyNumberFormat="1" applyFont="1" applyAlignment="1">
      <alignment vertical="center"/>
    </xf>
    <xf numFmtId="166" fontId="28" fillId="0" borderId="0" xfId="0" applyNumberFormat="1" applyFont="1" applyAlignment="1">
      <alignment vertical="center"/>
    </xf>
    <xf numFmtId="4" fontId="28" fillId="0" borderId="15" xfId="0" applyNumberFormat="1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4" fontId="28" fillId="0" borderId="19" xfId="0" applyNumberFormat="1" applyFont="1" applyBorder="1" applyAlignment="1">
      <alignment vertical="center"/>
    </xf>
    <xf numFmtId="4" fontId="28" fillId="0" borderId="20" xfId="0" applyNumberFormat="1" applyFont="1" applyBorder="1" applyAlignment="1">
      <alignment vertical="center"/>
    </xf>
    <xf numFmtId="166" fontId="28" fillId="0" borderId="20" xfId="0" applyNumberFormat="1" applyFont="1" applyBorder="1" applyAlignment="1">
      <alignment vertical="center"/>
    </xf>
    <xf numFmtId="4" fontId="28" fillId="0" borderId="21" xfId="0" applyNumberFormat="1" applyFont="1" applyBorder="1" applyAlignment="1">
      <alignment vertical="center"/>
    </xf>
    <xf numFmtId="0" fontId="29" fillId="0" borderId="0" xfId="0" applyFont="1" applyAlignment="1">
      <alignment horizontal="left" vertical="center"/>
    </xf>
    <xf numFmtId="0" fontId="0" fillId="0" borderId="3" xfId="0" applyBorder="1" applyAlignment="1">
      <alignment vertical="center" wrapText="1"/>
    </xf>
    <xf numFmtId="0" fontId="14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4" fontId="15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164" fontId="15" fillId="0" borderId="0" xfId="0" applyNumberFormat="1" applyFont="1" applyAlignment="1">
      <alignment horizontal="right" vertical="center"/>
    </xf>
    <xf numFmtId="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horizontal="right" vertical="center"/>
    </xf>
    <xf numFmtId="0" fontId="0" fillId="5" borderId="0" xfId="0" applyFill="1" applyAlignment="1">
      <alignment vertical="center"/>
    </xf>
    <xf numFmtId="0" fontId="4" fillId="5" borderId="6" xfId="0" applyFont="1" applyFill="1" applyBorder="1" applyAlignment="1">
      <alignment horizontal="left" vertical="center"/>
    </xf>
    <xf numFmtId="0" fontId="4" fillId="5" borderId="7" xfId="0" applyFont="1" applyFill="1" applyBorder="1" applyAlignment="1">
      <alignment horizontal="right" vertical="center"/>
    </xf>
    <xf numFmtId="0" fontId="4" fillId="5" borderId="7" xfId="0" applyFont="1" applyFill="1" applyBorder="1" applyAlignment="1">
      <alignment horizontal="center" vertical="center"/>
    </xf>
    <xf numFmtId="4" fontId="4" fillId="5" borderId="7" xfId="0" applyNumberFormat="1" applyFont="1" applyFill="1" applyBorder="1" applyAlignment="1">
      <alignment vertical="center"/>
    </xf>
    <xf numFmtId="0" fontId="0" fillId="5" borderId="8" xfId="0" applyFill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right" vertical="center"/>
    </xf>
    <xf numFmtId="0" fontId="21" fillId="5" borderId="0" xfId="0" applyFont="1" applyFill="1" applyAlignment="1">
      <alignment horizontal="left" vertical="center"/>
    </xf>
    <xf numFmtId="0" fontId="21" fillId="5" borderId="0" xfId="0" applyFont="1" applyFill="1" applyAlignment="1">
      <alignment horizontal="right" vertical="center"/>
    </xf>
    <xf numFmtId="0" fontId="30" fillId="0" borderId="0" xfId="0" applyFont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vertical="center"/>
    </xf>
    <xf numFmtId="4" fontId="6" fillId="0" borderId="20" xfId="0" applyNumberFormat="1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20" xfId="0" applyFont="1" applyBorder="1" applyAlignment="1">
      <alignment horizontal="left" vertical="center"/>
    </xf>
    <xf numFmtId="0" fontId="7" fillId="0" borderId="20" xfId="0" applyFont="1" applyBorder="1" applyAlignment="1">
      <alignment vertical="center"/>
    </xf>
    <xf numFmtId="4" fontId="7" fillId="0" borderId="20" xfId="0" applyNumberFormat="1" applyFont="1" applyBorder="1" applyAlignment="1">
      <alignment vertical="center"/>
    </xf>
    <xf numFmtId="0" fontId="0" fillId="0" borderId="3" xfId="0" applyBorder="1" applyAlignment="1">
      <alignment horizontal="center" vertical="center" wrapText="1"/>
    </xf>
    <xf numFmtId="0" fontId="21" fillId="5" borderId="16" xfId="0" applyFont="1" applyFill="1" applyBorder="1" applyAlignment="1">
      <alignment horizontal="center" vertical="center" wrapText="1"/>
    </xf>
    <xf numFmtId="0" fontId="21" fillId="5" borderId="17" xfId="0" applyFont="1" applyFill="1" applyBorder="1" applyAlignment="1">
      <alignment horizontal="center" vertical="center" wrapText="1"/>
    </xf>
    <xf numFmtId="0" fontId="21" fillId="5" borderId="18" xfId="0" applyFont="1" applyFill="1" applyBorder="1" applyAlignment="1">
      <alignment horizontal="center" vertical="center" wrapText="1"/>
    </xf>
    <xf numFmtId="0" fontId="21" fillId="5" borderId="0" xfId="0" applyFont="1" applyFill="1" applyAlignment="1">
      <alignment horizontal="center" vertical="center" wrapText="1"/>
    </xf>
    <xf numFmtId="4" fontId="23" fillId="0" borderId="0" xfId="0" applyNumberFormat="1" applyFont="1"/>
    <xf numFmtId="166" fontId="31" fillId="0" borderId="12" xfId="0" applyNumberFormat="1" applyFont="1" applyBorder="1"/>
    <xf numFmtId="166" fontId="31" fillId="0" borderId="13" xfId="0" applyNumberFormat="1" applyFont="1" applyBorder="1"/>
    <xf numFmtId="4" fontId="32" fillId="0" borderId="0" xfId="0" applyNumberFormat="1" applyFont="1" applyAlignment="1">
      <alignment vertical="center"/>
    </xf>
    <xf numFmtId="0" fontId="8" fillId="0" borderId="3" xfId="0" applyFont="1" applyBorder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8" fillId="0" borderId="0" xfId="0" applyFont="1" applyProtection="1">
      <protection locked="0"/>
    </xf>
    <xf numFmtId="4" fontId="6" fillId="0" borderId="0" xfId="0" applyNumberFormat="1" applyFont="1"/>
    <xf numFmtId="0" fontId="8" fillId="0" borderId="14" xfId="0" applyFont="1" applyBorder="1"/>
    <xf numFmtId="166" fontId="8" fillId="0" borderId="0" xfId="0" applyNumberFormat="1" applyFont="1"/>
    <xf numFmtId="166" fontId="8" fillId="0" borderId="15" xfId="0" applyNumberFormat="1" applyFont="1" applyBorder="1"/>
    <xf numFmtId="0" fontId="8" fillId="0" borderId="0" xfId="0" applyFont="1" applyAlignment="1">
      <alignment horizontal="center"/>
    </xf>
    <xf numFmtId="4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/>
    </xf>
    <xf numFmtId="4" fontId="7" fillId="0" borderId="0" xfId="0" applyNumberFormat="1" applyFont="1"/>
    <xf numFmtId="0" fontId="0" fillId="0" borderId="3" xfId="0" applyBorder="1" applyAlignment="1" applyProtection="1">
      <alignment vertical="center"/>
      <protection locked="0"/>
    </xf>
    <xf numFmtId="0" fontId="21" fillId="0" borderId="22" xfId="0" applyFont="1" applyBorder="1" applyAlignment="1" applyProtection="1">
      <alignment horizontal="center" vertical="center"/>
      <protection locked="0"/>
    </xf>
    <xf numFmtId="49" fontId="21" fillId="0" borderId="22" xfId="0" applyNumberFormat="1" applyFont="1" applyBorder="1" applyAlignment="1" applyProtection="1">
      <alignment horizontal="left" vertical="center" wrapText="1"/>
      <protection locked="0"/>
    </xf>
    <xf numFmtId="0" fontId="21" fillId="0" borderId="22" xfId="0" applyFont="1" applyBorder="1" applyAlignment="1" applyProtection="1">
      <alignment horizontal="left" vertical="center" wrapText="1"/>
      <protection locked="0"/>
    </xf>
    <xf numFmtId="0" fontId="21" fillId="0" borderId="22" xfId="0" applyFont="1" applyBorder="1" applyAlignment="1" applyProtection="1">
      <alignment horizontal="center" vertical="center" wrapText="1"/>
      <protection locked="0"/>
    </xf>
    <xf numFmtId="167" fontId="21" fillId="0" borderId="22" xfId="0" applyNumberFormat="1" applyFont="1" applyBorder="1" applyAlignment="1" applyProtection="1">
      <alignment vertical="center"/>
      <protection locked="0"/>
    </xf>
    <xf numFmtId="4" fontId="21" fillId="3" borderId="22" xfId="0" applyNumberFormat="1" applyFont="1" applyFill="1" applyBorder="1" applyAlignment="1" applyProtection="1">
      <alignment vertical="center"/>
      <protection locked="0"/>
    </xf>
    <xf numFmtId="4" fontId="21" fillId="0" borderId="22" xfId="0" applyNumberFormat="1" applyFont="1" applyBorder="1" applyAlignment="1" applyProtection="1">
      <alignment vertical="center"/>
      <protection locked="0"/>
    </xf>
    <xf numFmtId="0" fontId="0" fillId="0" borderId="22" xfId="0" applyBorder="1" applyAlignment="1" applyProtection="1">
      <alignment vertical="center"/>
      <protection locked="0"/>
    </xf>
    <xf numFmtId="0" fontId="22" fillId="3" borderId="14" xfId="0" applyFont="1" applyFill="1" applyBorder="1" applyAlignment="1" applyProtection="1">
      <alignment horizontal="left" vertical="center"/>
      <protection locked="0"/>
    </xf>
    <xf numFmtId="0" fontId="22" fillId="0" borderId="0" xfId="0" applyFont="1" applyAlignment="1">
      <alignment horizontal="center" vertical="center"/>
    </xf>
    <xf numFmtId="166" fontId="22" fillId="0" borderId="0" xfId="0" applyNumberFormat="1" applyFont="1" applyAlignment="1">
      <alignment vertical="center"/>
    </xf>
    <xf numFmtId="166" fontId="22" fillId="0" borderId="15" xfId="0" applyNumberFormat="1" applyFont="1" applyBorder="1" applyAlignment="1">
      <alignment vertical="center"/>
    </xf>
    <xf numFmtId="0" fontId="21" fillId="0" borderId="0" xfId="0" applyFont="1" applyAlignment="1">
      <alignment horizontal="left" vertical="center"/>
    </xf>
    <xf numFmtId="4" fontId="0" fillId="0" borderId="0" xfId="0" applyNumberFormat="1" applyAlignment="1">
      <alignment vertical="center"/>
    </xf>
    <xf numFmtId="0" fontId="22" fillId="3" borderId="19" xfId="0" applyFont="1" applyFill="1" applyBorder="1" applyAlignment="1" applyProtection="1">
      <alignment horizontal="left" vertical="center"/>
      <protection locked="0"/>
    </xf>
    <xf numFmtId="0" fontId="22" fillId="0" borderId="20" xfId="0" applyFont="1" applyBorder="1" applyAlignment="1">
      <alignment horizontal="center" vertical="center"/>
    </xf>
    <xf numFmtId="0" fontId="0" fillId="0" borderId="20" xfId="0" applyBorder="1" applyAlignment="1">
      <alignment vertical="center"/>
    </xf>
    <xf numFmtId="166" fontId="22" fillId="0" borderId="20" xfId="0" applyNumberFormat="1" applyFont="1" applyBorder="1" applyAlignment="1">
      <alignment vertical="center"/>
    </xf>
    <xf numFmtId="166" fontId="22" fillId="0" borderId="21" xfId="0" applyNumberFormat="1" applyFont="1" applyBorder="1" applyAlignment="1">
      <alignment vertical="center"/>
    </xf>
    <xf numFmtId="0" fontId="33" fillId="0" borderId="22" xfId="0" applyFont="1" applyBorder="1" applyAlignment="1" applyProtection="1">
      <alignment horizontal="center" vertical="center"/>
      <protection locked="0"/>
    </xf>
    <xf numFmtId="49" fontId="33" fillId="0" borderId="22" xfId="0" applyNumberFormat="1" applyFont="1" applyBorder="1" applyAlignment="1" applyProtection="1">
      <alignment horizontal="left" vertical="center" wrapText="1"/>
      <protection locked="0"/>
    </xf>
    <xf numFmtId="0" fontId="33" fillId="0" borderId="22" xfId="0" applyFont="1" applyBorder="1" applyAlignment="1" applyProtection="1">
      <alignment horizontal="left" vertical="center" wrapText="1"/>
      <protection locked="0"/>
    </xf>
    <xf numFmtId="0" fontId="33" fillId="0" borderId="22" xfId="0" applyFont="1" applyBorder="1" applyAlignment="1" applyProtection="1">
      <alignment horizontal="center" vertical="center" wrapText="1"/>
      <protection locked="0"/>
    </xf>
    <xf numFmtId="167" fontId="33" fillId="0" borderId="22" xfId="0" applyNumberFormat="1" applyFont="1" applyBorder="1" applyAlignment="1" applyProtection="1">
      <alignment vertical="center"/>
      <protection locked="0"/>
    </xf>
    <xf numFmtId="4" fontId="33" fillId="3" borderId="22" xfId="0" applyNumberFormat="1" applyFont="1" applyFill="1" applyBorder="1" applyAlignment="1" applyProtection="1">
      <alignment vertical="center"/>
      <protection locked="0"/>
    </xf>
    <xf numFmtId="4" fontId="33" fillId="0" borderId="22" xfId="0" applyNumberFormat="1" applyFont="1" applyBorder="1" applyAlignment="1" applyProtection="1">
      <alignment vertical="center"/>
      <protection locked="0"/>
    </xf>
    <xf numFmtId="0" fontId="34" fillId="0" borderId="22" xfId="0" applyFont="1" applyBorder="1" applyAlignment="1" applyProtection="1">
      <alignment vertical="center"/>
      <protection locked="0"/>
    </xf>
    <xf numFmtId="0" fontId="34" fillId="0" borderId="3" xfId="0" applyFont="1" applyBorder="1" applyAlignment="1">
      <alignment vertical="center"/>
    </xf>
    <xf numFmtId="0" fontId="33" fillId="3" borderId="14" xfId="0" applyFont="1" applyFill="1" applyBorder="1" applyAlignment="1" applyProtection="1">
      <alignment horizontal="left" vertical="center"/>
      <protection locked="0"/>
    </xf>
    <xf numFmtId="0" fontId="33" fillId="0" borderId="0" xfId="0" applyFont="1" applyAlignment="1">
      <alignment horizontal="center" vertical="center"/>
    </xf>
    <xf numFmtId="167" fontId="21" fillId="3" borderId="22" xfId="0" applyNumberFormat="1" applyFont="1" applyFill="1" applyBorder="1" applyAlignment="1" applyProtection="1">
      <alignment vertical="center"/>
      <protection locked="0"/>
    </xf>
    <xf numFmtId="0" fontId="19" fillId="0" borderId="11" xfId="0" applyFont="1" applyBorder="1" applyAlignment="1">
      <alignment horizontal="center" vertical="center"/>
    </xf>
    <xf numFmtId="0" fontId="19" fillId="0" borderId="12" xfId="0" applyFont="1" applyBorder="1" applyAlignment="1">
      <alignment horizontal="left" vertical="center"/>
    </xf>
    <xf numFmtId="0" fontId="20" fillId="0" borderId="14" xfId="0" applyFont="1" applyBorder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21" fillId="5" borderId="6" xfId="0" applyFont="1" applyFill="1" applyBorder="1" applyAlignment="1">
      <alignment horizontal="center" vertical="center"/>
    </xf>
    <xf numFmtId="0" fontId="21" fillId="5" borderId="7" xfId="0" applyFont="1" applyFill="1" applyBorder="1" applyAlignment="1">
      <alignment horizontal="left" vertical="center"/>
    </xf>
    <xf numFmtId="0" fontId="21" fillId="5" borderId="7" xfId="0" applyFont="1" applyFill="1" applyBorder="1" applyAlignment="1">
      <alignment horizontal="right" vertical="center"/>
    </xf>
    <xf numFmtId="0" fontId="21" fillId="5" borderId="7" xfId="0" applyFont="1" applyFill="1" applyBorder="1" applyAlignment="1">
      <alignment horizontal="center" vertical="center"/>
    </xf>
    <xf numFmtId="0" fontId="21" fillId="5" borderId="8" xfId="0" applyFont="1" applyFill="1" applyBorder="1" applyAlignment="1">
      <alignment horizontal="left" vertical="center"/>
    </xf>
    <xf numFmtId="0" fontId="26" fillId="0" borderId="0" xfId="0" applyFont="1" applyAlignment="1">
      <alignment horizontal="left" vertical="center" wrapText="1"/>
    </xf>
    <xf numFmtId="4" fontId="27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4" fontId="23" fillId="0" borderId="0" xfId="0" applyNumberFormat="1" applyFont="1" applyAlignment="1">
      <alignment horizontal="right" vertical="center"/>
    </xf>
    <xf numFmtId="4" fontId="23" fillId="0" borderId="0" xfId="0" applyNumberFormat="1" applyFont="1" applyAlignment="1">
      <alignment vertical="center"/>
    </xf>
    <xf numFmtId="4" fontId="16" fillId="0" borderId="0" xfId="0" applyNumberFormat="1" applyFont="1" applyAlignment="1">
      <alignment vertical="center"/>
    </xf>
    <xf numFmtId="0" fontId="15" fillId="0" borderId="0" xfId="0" applyFont="1" applyAlignment="1">
      <alignment vertical="center"/>
    </xf>
    <xf numFmtId="164" fontId="15" fillId="0" borderId="0" xfId="0" applyNumberFormat="1" applyFont="1" applyAlignment="1">
      <alignment horizontal="left" vertical="center"/>
    </xf>
    <xf numFmtId="164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4" fontId="14" fillId="0" borderId="5" xfId="0" applyNumberFormat="1" applyFont="1" applyBorder="1" applyAlignment="1">
      <alignment vertical="center"/>
    </xf>
    <xf numFmtId="0" fontId="0" fillId="0" borderId="5" xfId="0" applyBorder="1" applyAlignment="1">
      <alignment vertical="center"/>
    </xf>
    <xf numFmtId="0" fontId="1" fillId="0" borderId="0" xfId="0" applyFont="1" applyAlignment="1">
      <alignment horizontal="right" vertical="center"/>
    </xf>
    <xf numFmtId="0" fontId="10" fillId="2" borderId="0" xfId="0" applyFont="1" applyFill="1" applyAlignment="1">
      <alignment horizontal="center" vertical="center"/>
    </xf>
    <xf numFmtId="0" fontId="0" fillId="0" borderId="0" xfId="0"/>
    <xf numFmtId="4" fontId="4" fillId="4" borderId="7" xfId="0" applyNumberFormat="1" applyFont="1" applyFill="1" applyBorder="1" applyAlignment="1">
      <alignment vertical="center"/>
    </xf>
    <xf numFmtId="0" fontId="0" fillId="4" borderId="7" xfId="0" applyFill="1" applyBorder="1" applyAlignment="1">
      <alignment vertical="center"/>
    </xf>
    <xf numFmtId="0" fontId="0" fillId="4" borderId="8" xfId="0" applyFill="1" applyBorder="1" applyAlignment="1">
      <alignment vertical="center"/>
    </xf>
    <xf numFmtId="0" fontId="4" fillId="4" borderId="7" xfId="0" applyFont="1" applyFill="1" applyBorder="1" applyAlignment="1">
      <alignment horizontal="left" vertical="center"/>
    </xf>
    <xf numFmtId="4" fontId="17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top" wrapText="1"/>
    </xf>
    <xf numFmtId="0" fontId="13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49" fontId="2" fillId="3" borderId="0" xfId="0" applyNumberFormat="1" applyFont="1" applyFill="1" applyAlignment="1" applyProtection="1">
      <alignment horizontal="left" vertical="center"/>
      <protection locked="0"/>
    </xf>
    <xf numFmtId="49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3" borderId="0" xfId="0" applyFont="1" applyFill="1" applyAlignment="1" applyProtection="1">
      <alignment horizontal="left" vertical="center"/>
      <protection locked="0"/>
    </xf>
  </cellXfs>
  <cellStyles count="2">
    <cellStyle name="Hypertextové prepojenie" xfId="1" builtinId="8"/>
    <cellStyle name="Normálna" xfId="0" builtinId="0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M101"/>
  <sheetViews>
    <sheetView showGridLines="0" topLeftCell="A109" workbookViewId="0">
      <selection activeCell="AI19" sqref="AI19"/>
    </sheetView>
  </sheetViews>
  <sheetFormatPr defaultRowHeight="10.199999999999999"/>
  <cols>
    <col min="1" max="1" width="8.28515625" customWidth="1"/>
    <col min="2" max="2" width="1.7109375" customWidth="1"/>
    <col min="3" max="3" width="4.140625" customWidth="1"/>
    <col min="4" max="33" width="2.7109375" customWidth="1"/>
    <col min="34" max="34" width="3.28515625" customWidth="1"/>
    <col min="35" max="35" width="31.7109375" customWidth="1"/>
    <col min="36" max="37" width="2.42578125" customWidth="1"/>
    <col min="38" max="38" width="8.28515625" customWidth="1"/>
    <col min="39" max="39" width="3.28515625" customWidth="1"/>
    <col min="40" max="40" width="13.28515625" customWidth="1"/>
    <col min="41" max="41" width="7.42578125" customWidth="1"/>
    <col min="42" max="42" width="4.140625" customWidth="1"/>
    <col min="43" max="43" width="15.7109375" hidden="1" customWidth="1"/>
    <col min="44" max="44" width="13.7109375" customWidth="1"/>
    <col min="45" max="47" width="25.85546875" hidden="1" customWidth="1"/>
    <col min="48" max="49" width="21.7109375" hidden="1" customWidth="1"/>
    <col min="50" max="51" width="25" hidden="1" customWidth="1"/>
    <col min="52" max="52" width="21.7109375" hidden="1" customWidth="1"/>
    <col min="53" max="53" width="19.140625" hidden="1" customWidth="1"/>
    <col min="54" max="54" width="25" hidden="1" customWidth="1"/>
    <col min="55" max="55" width="21.7109375" hidden="1" customWidth="1"/>
    <col min="56" max="56" width="19.140625" hidden="1" customWidth="1"/>
    <col min="57" max="57" width="66.42578125" customWidth="1"/>
    <col min="71" max="91" width="9.28515625" hidden="1"/>
  </cols>
  <sheetData>
    <row r="1" spans="1:74">
      <c r="A1" s="12" t="s">
        <v>0</v>
      </c>
      <c r="AZ1" s="12" t="s">
        <v>1</v>
      </c>
      <c r="BA1" s="12" t="s">
        <v>2</v>
      </c>
      <c r="BB1" s="12" t="s">
        <v>1</v>
      </c>
      <c r="BT1" s="12" t="s">
        <v>3</v>
      </c>
      <c r="BU1" s="12" t="s">
        <v>3</v>
      </c>
      <c r="BV1" s="12" t="s">
        <v>4</v>
      </c>
    </row>
    <row r="2" spans="1:74" ht="36.9" customHeight="1">
      <c r="AR2" s="194" t="s">
        <v>5</v>
      </c>
      <c r="AS2" s="195"/>
      <c r="AT2" s="195"/>
      <c r="AU2" s="195"/>
      <c r="AV2" s="195"/>
      <c r="AW2" s="195"/>
      <c r="AX2" s="195"/>
      <c r="AY2" s="195"/>
      <c r="AZ2" s="195"/>
      <c r="BA2" s="195"/>
      <c r="BB2" s="195"/>
      <c r="BC2" s="195"/>
      <c r="BD2" s="195"/>
      <c r="BE2" s="195"/>
      <c r="BS2" s="13" t="s">
        <v>6</v>
      </c>
      <c r="BT2" s="13" t="s">
        <v>7</v>
      </c>
    </row>
    <row r="3" spans="1:74" ht="6.9" customHeight="1">
      <c r="B3" s="14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6"/>
      <c r="BS3" s="13" t="s">
        <v>6</v>
      </c>
      <c r="BT3" s="13" t="s">
        <v>7</v>
      </c>
    </row>
    <row r="4" spans="1:74" ht="24.9" customHeight="1">
      <c r="B4" s="16"/>
      <c r="D4" s="17" t="s">
        <v>8</v>
      </c>
      <c r="AR4" s="16"/>
      <c r="AS4" s="18" t="s">
        <v>9</v>
      </c>
      <c r="BE4" s="19" t="s">
        <v>10</v>
      </c>
      <c r="BS4" s="13" t="s">
        <v>11</v>
      </c>
    </row>
    <row r="5" spans="1:74" ht="12" customHeight="1">
      <c r="B5" s="16"/>
      <c r="D5" s="20" t="s">
        <v>12</v>
      </c>
      <c r="K5" s="204" t="s">
        <v>13</v>
      </c>
      <c r="L5" s="195"/>
      <c r="M5" s="195"/>
      <c r="N5" s="195"/>
      <c r="O5" s="195"/>
      <c r="P5" s="195"/>
      <c r="Q5" s="195"/>
      <c r="R5" s="195"/>
      <c r="S5" s="195"/>
      <c r="T5" s="195"/>
      <c r="U5" s="195"/>
      <c r="V5" s="195"/>
      <c r="W5" s="195"/>
      <c r="X5" s="195"/>
      <c r="Y5" s="195"/>
      <c r="Z5" s="195"/>
      <c r="AA5" s="195"/>
      <c r="AB5" s="195"/>
      <c r="AC5" s="195"/>
      <c r="AD5" s="195"/>
      <c r="AE5" s="195"/>
      <c r="AF5" s="195"/>
      <c r="AG5" s="195"/>
      <c r="AH5" s="195"/>
      <c r="AI5" s="195"/>
      <c r="AJ5" s="195"/>
      <c r="AK5" s="195"/>
      <c r="AL5" s="195"/>
      <c r="AM5" s="195"/>
      <c r="AN5" s="195"/>
      <c r="AO5" s="195"/>
      <c r="AR5" s="16"/>
      <c r="BE5" s="201" t="s">
        <v>14</v>
      </c>
      <c r="BS5" s="13" t="s">
        <v>6</v>
      </c>
    </row>
    <row r="6" spans="1:74" ht="36.9" customHeight="1">
      <c r="B6" s="16"/>
      <c r="D6" s="22" t="s">
        <v>15</v>
      </c>
      <c r="K6" s="205" t="s">
        <v>16</v>
      </c>
      <c r="L6" s="195"/>
      <c r="M6" s="195"/>
      <c r="N6" s="195"/>
      <c r="O6" s="195"/>
      <c r="P6" s="195"/>
      <c r="Q6" s="195"/>
      <c r="R6" s="195"/>
      <c r="S6" s="195"/>
      <c r="T6" s="195"/>
      <c r="U6" s="195"/>
      <c r="V6" s="195"/>
      <c r="W6" s="195"/>
      <c r="X6" s="195"/>
      <c r="Y6" s="195"/>
      <c r="Z6" s="195"/>
      <c r="AA6" s="195"/>
      <c r="AB6" s="195"/>
      <c r="AC6" s="195"/>
      <c r="AD6" s="195"/>
      <c r="AE6" s="195"/>
      <c r="AF6" s="195"/>
      <c r="AG6" s="195"/>
      <c r="AH6" s="195"/>
      <c r="AI6" s="195"/>
      <c r="AJ6" s="195"/>
      <c r="AK6" s="195"/>
      <c r="AL6" s="195"/>
      <c r="AM6" s="195"/>
      <c r="AN6" s="195"/>
      <c r="AO6" s="195"/>
      <c r="AR6" s="16"/>
      <c r="BE6" s="202"/>
      <c r="BS6" s="13" t="s">
        <v>6</v>
      </c>
    </row>
    <row r="7" spans="1:74" ht="12" customHeight="1">
      <c r="B7" s="16"/>
      <c r="D7" s="23" t="s">
        <v>17</v>
      </c>
      <c r="K7" s="21" t="s">
        <v>1</v>
      </c>
      <c r="AK7" s="23" t="s">
        <v>18</v>
      </c>
      <c r="AN7" s="21" t="s">
        <v>1</v>
      </c>
      <c r="AR7" s="16"/>
      <c r="BE7" s="202"/>
      <c r="BS7" s="13" t="s">
        <v>6</v>
      </c>
    </row>
    <row r="8" spans="1:74" ht="12" customHeight="1">
      <c r="B8" s="16"/>
      <c r="D8" s="23" t="s">
        <v>19</v>
      </c>
      <c r="K8" s="21" t="s">
        <v>20</v>
      </c>
      <c r="AK8" s="23" t="s">
        <v>21</v>
      </c>
      <c r="AN8" s="24" t="s">
        <v>22</v>
      </c>
      <c r="AR8" s="16"/>
      <c r="BE8" s="202"/>
      <c r="BS8" s="13" t="s">
        <v>6</v>
      </c>
    </row>
    <row r="9" spans="1:74" ht="14.4" customHeight="1">
      <c r="B9" s="16"/>
      <c r="AR9" s="16"/>
      <c r="BE9" s="202"/>
      <c r="BS9" s="13" t="s">
        <v>6</v>
      </c>
    </row>
    <row r="10" spans="1:74" ht="12" customHeight="1">
      <c r="B10" s="16"/>
      <c r="D10" s="23" t="s">
        <v>23</v>
      </c>
      <c r="AK10" s="23" t="s">
        <v>24</v>
      </c>
      <c r="AN10" s="21" t="s">
        <v>1</v>
      </c>
      <c r="AR10" s="16"/>
      <c r="BE10" s="202"/>
      <c r="BS10" s="13" t="s">
        <v>6</v>
      </c>
    </row>
    <row r="11" spans="1:74" ht="18.45" customHeight="1">
      <c r="B11" s="16"/>
      <c r="E11" s="21" t="s">
        <v>25</v>
      </c>
      <c r="AK11" s="23" t="s">
        <v>26</v>
      </c>
      <c r="AN11" s="21" t="s">
        <v>1</v>
      </c>
      <c r="AR11" s="16"/>
      <c r="BE11" s="202"/>
      <c r="BS11" s="13" t="s">
        <v>6</v>
      </c>
    </row>
    <row r="12" spans="1:74" ht="6.9" customHeight="1">
      <c r="B12" s="16"/>
      <c r="AR12" s="16"/>
      <c r="BE12" s="202"/>
      <c r="BS12" s="13" t="s">
        <v>6</v>
      </c>
    </row>
    <row r="13" spans="1:74" ht="12" customHeight="1">
      <c r="B13" s="16"/>
      <c r="D13" s="23" t="s">
        <v>27</v>
      </c>
      <c r="AK13" s="23" t="s">
        <v>24</v>
      </c>
      <c r="AN13" s="25"/>
      <c r="AR13" s="16"/>
      <c r="BE13" s="202"/>
      <c r="BS13" s="13" t="s">
        <v>6</v>
      </c>
    </row>
    <row r="14" spans="1:74" ht="13.2">
      <c r="B14" s="16"/>
      <c r="E14" s="206"/>
      <c r="F14" s="207"/>
      <c r="G14" s="207"/>
      <c r="H14" s="207"/>
      <c r="I14" s="207"/>
      <c r="J14" s="207"/>
      <c r="K14" s="207"/>
      <c r="L14" s="207"/>
      <c r="M14" s="207"/>
      <c r="N14" s="207"/>
      <c r="O14" s="207"/>
      <c r="P14" s="207"/>
      <c r="Q14" s="207"/>
      <c r="R14" s="207"/>
      <c r="S14" s="207"/>
      <c r="T14" s="207"/>
      <c r="U14" s="207"/>
      <c r="V14" s="207"/>
      <c r="W14" s="207"/>
      <c r="X14" s="207"/>
      <c r="Y14" s="207"/>
      <c r="Z14" s="207"/>
      <c r="AA14" s="207"/>
      <c r="AB14" s="207"/>
      <c r="AC14" s="207"/>
      <c r="AD14" s="207"/>
      <c r="AE14" s="207"/>
      <c r="AF14" s="207"/>
      <c r="AG14" s="207"/>
      <c r="AH14" s="207"/>
      <c r="AI14" s="207"/>
      <c r="AJ14" s="207"/>
      <c r="AK14" s="23" t="s">
        <v>26</v>
      </c>
      <c r="AN14" s="25"/>
      <c r="AR14" s="16"/>
      <c r="BE14" s="202"/>
      <c r="BS14" s="13" t="s">
        <v>6</v>
      </c>
    </row>
    <row r="15" spans="1:74" ht="6.9" customHeight="1">
      <c r="B15" s="16"/>
      <c r="AR15" s="16"/>
      <c r="BE15" s="202"/>
      <c r="BS15" s="13" t="s">
        <v>28</v>
      </c>
    </row>
    <row r="16" spans="1:74" ht="12" customHeight="1">
      <c r="B16" s="16"/>
      <c r="D16" s="23" t="s">
        <v>29</v>
      </c>
      <c r="AK16" s="23" t="s">
        <v>24</v>
      </c>
      <c r="AN16" s="21" t="s">
        <v>30</v>
      </c>
      <c r="AR16" s="16"/>
      <c r="BE16" s="202"/>
      <c r="BS16" s="13" t="s">
        <v>28</v>
      </c>
    </row>
    <row r="17" spans="2:71" ht="18.45" customHeight="1">
      <c r="B17" s="16"/>
      <c r="E17" s="21" t="s">
        <v>31</v>
      </c>
      <c r="AK17" s="23" t="s">
        <v>26</v>
      </c>
      <c r="AN17" s="21" t="s">
        <v>32</v>
      </c>
      <c r="AR17" s="16"/>
      <c r="BE17" s="202"/>
      <c r="BS17" s="13" t="s">
        <v>28</v>
      </c>
    </row>
    <row r="18" spans="2:71" ht="6.9" customHeight="1">
      <c r="B18" s="16"/>
      <c r="AR18" s="16"/>
      <c r="BE18" s="202"/>
      <c r="BS18" s="13" t="s">
        <v>6</v>
      </c>
    </row>
    <row r="19" spans="2:71" ht="12" customHeight="1">
      <c r="B19" s="16"/>
      <c r="D19" s="23" t="s">
        <v>33</v>
      </c>
      <c r="AK19" s="23" t="s">
        <v>24</v>
      </c>
      <c r="AN19" s="21" t="s">
        <v>1</v>
      </c>
      <c r="AR19" s="16"/>
      <c r="BE19" s="202"/>
      <c r="BS19" s="13" t="s">
        <v>6</v>
      </c>
    </row>
    <row r="20" spans="2:71" ht="18.45" customHeight="1">
      <c r="B20" s="16"/>
      <c r="E20" s="21"/>
      <c r="AK20" s="23" t="s">
        <v>26</v>
      </c>
      <c r="AN20" s="21" t="s">
        <v>1</v>
      </c>
      <c r="AR20" s="16"/>
      <c r="BE20" s="202"/>
      <c r="BS20" s="13" t="s">
        <v>28</v>
      </c>
    </row>
    <row r="21" spans="2:71" ht="6.9" customHeight="1">
      <c r="B21" s="16"/>
      <c r="AR21" s="16"/>
      <c r="BE21" s="202"/>
    </row>
    <row r="22" spans="2:71" ht="12" customHeight="1">
      <c r="B22" s="16"/>
      <c r="D22" s="23" t="s">
        <v>35</v>
      </c>
      <c r="AR22" s="16"/>
      <c r="BE22" s="202"/>
    </row>
    <row r="23" spans="2:71" ht="16.5" customHeight="1">
      <c r="B23" s="16"/>
      <c r="E23" s="208" t="s">
        <v>1</v>
      </c>
      <c r="F23" s="208"/>
      <c r="G23" s="208"/>
      <c r="H23" s="208"/>
      <c r="I23" s="208"/>
      <c r="J23" s="208"/>
      <c r="K23" s="208"/>
      <c r="L23" s="208"/>
      <c r="M23" s="208"/>
      <c r="N23" s="208"/>
      <c r="O23" s="208"/>
      <c r="P23" s="208"/>
      <c r="Q23" s="208"/>
      <c r="R23" s="208"/>
      <c r="S23" s="208"/>
      <c r="T23" s="208"/>
      <c r="U23" s="208"/>
      <c r="V23" s="208"/>
      <c r="W23" s="208"/>
      <c r="X23" s="208"/>
      <c r="Y23" s="208"/>
      <c r="Z23" s="208"/>
      <c r="AA23" s="208"/>
      <c r="AB23" s="208"/>
      <c r="AC23" s="208"/>
      <c r="AD23" s="208"/>
      <c r="AE23" s="208"/>
      <c r="AF23" s="208"/>
      <c r="AG23" s="208"/>
      <c r="AH23" s="208"/>
      <c r="AI23" s="208"/>
      <c r="AJ23" s="208"/>
      <c r="AK23" s="208"/>
      <c r="AL23" s="208"/>
      <c r="AM23" s="208"/>
      <c r="AN23" s="208"/>
      <c r="AR23" s="16"/>
      <c r="BE23" s="202"/>
    </row>
    <row r="24" spans="2:71" ht="6.9" customHeight="1">
      <c r="B24" s="16"/>
      <c r="AR24" s="16"/>
      <c r="BE24" s="202"/>
    </row>
    <row r="25" spans="2:71" ht="6.9" customHeight="1">
      <c r="B25" s="16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R25" s="16"/>
      <c r="BE25" s="202"/>
    </row>
    <row r="26" spans="2:71" s="1" customFormat="1" ht="25.95" customHeight="1">
      <c r="B26" s="28"/>
      <c r="D26" s="29" t="s">
        <v>36</v>
      </c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  <c r="AJ26" s="30"/>
      <c r="AK26" s="191">
        <f>ROUND(AG94,2)</f>
        <v>0</v>
      </c>
      <c r="AL26" s="192"/>
      <c r="AM26" s="192"/>
      <c r="AN26" s="192"/>
      <c r="AO26" s="192"/>
      <c r="AR26" s="28"/>
      <c r="BE26" s="202"/>
    </row>
    <row r="27" spans="2:71" s="1" customFormat="1" ht="6.9" customHeight="1">
      <c r="B27" s="28"/>
      <c r="AR27" s="28"/>
      <c r="BE27" s="202"/>
    </row>
    <row r="28" spans="2:71" s="1" customFormat="1" ht="13.2">
      <c r="B28" s="28"/>
      <c r="L28" s="193" t="s">
        <v>37</v>
      </c>
      <c r="M28" s="193"/>
      <c r="N28" s="193"/>
      <c r="O28" s="193"/>
      <c r="P28" s="193"/>
      <c r="W28" s="193" t="s">
        <v>38</v>
      </c>
      <c r="X28" s="193"/>
      <c r="Y28" s="193"/>
      <c r="Z28" s="193"/>
      <c r="AA28" s="193"/>
      <c r="AB28" s="193"/>
      <c r="AC28" s="193"/>
      <c r="AD28" s="193"/>
      <c r="AE28" s="193"/>
      <c r="AK28" s="193" t="s">
        <v>39</v>
      </c>
      <c r="AL28" s="193"/>
      <c r="AM28" s="193"/>
      <c r="AN28" s="193"/>
      <c r="AO28" s="193"/>
      <c r="AR28" s="28"/>
      <c r="BE28" s="202"/>
    </row>
    <row r="29" spans="2:71" s="2" customFormat="1" ht="14.4" customHeight="1">
      <c r="B29" s="32"/>
      <c r="D29" s="23" t="s">
        <v>40</v>
      </c>
      <c r="F29" s="33" t="s">
        <v>41</v>
      </c>
      <c r="L29" s="185">
        <v>0.2</v>
      </c>
      <c r="M29" s="184"/>
      <c r="N29" s="184"/>
      <c r="O29" s="184"/>
      <c r="P29" s="184"/>
      <c r="Q29" s="34"/>
      <c r="R29" s="34"/>
      <c r="S29" s="34"/>
      <c r="T29" s="34"/>
      <c r="U29" s="34"/>
      <c r="V29" s="34"/>
      <c r="W29" s="183">
        <f>ROUND(AZ94, 2)</f>
        <v>0</v>
      </c>
      <c r="X29" s="184"/>
      <c r="Y29" s="184"/>
      <c r="Z29" s="184"/>
      <c r="AA29" s="184"/>
      <c r="AB29" s="184"/>
      <c r="AC29" s="184"/>
      <c r="AD29" s="184"/>
      <c r="AE29" s="184"/>
      <c r="AF29" s="34"/>
      <c r="AG29" s="34"/>
      <c r="AH29" s="34"/>
      <c r="AI29" s="34"/>
      <c r="AJ29" s="34"/>
      <c r="AK29" s="183">
        <f>ROUND(AV94, 2)</f>
        <v>0</v>
      </c>
      <c r="AL29" s="184"/>
      <c r="AM29" s="184"/>
      <c r="AN29" s="184"/>
      <c r="AO29" s="184"/>
      <c r="AP29" s="34"/>
      <c r="AQ29" s="34"/>
      <c r="AR29" s="35"/>
      <c r="AS29" s="34"/>
      <c r="AT29" s="34"/>
      <c r="AU29" s="34"/>
      <c r="AV29" s="34"/>
      <c r="AW29" s="34"/>
      <c r="AX29" s="34"/>
      <c r="AY29" s="34"/>
      <c r="AZ29" s="34"/>
      <c r="BE29" s="203"/>
    </row>
    <row r="30" spans="2:71" s="2" customFormat="1" ht="14.4" customHeight="1">
      <c r="B30" s="32"/>
      <c r="F30" s="33" t="s">
        <v>42</v>
      </c>
      <c r="L30" s="185">
        <v>0.2</v>
      </c>
      <c r="M30" s="184"/>
      <c r="N30" s="184"/>
      <c r="O30" s="184"/>
      <c r="P30" s="184"/>
      <c r="Q30" s="34"/>
      <c r="R30" s="34"/>
      <c r="S30" s="34"/>
      <c r="T30" s="34"/>
      <c r="U30" s="34"/>
      <c r="V30" s="34"/>
      <c r="W30" s="183">
        <f>ROUND(BA94, 2)</f>
        <v>0</v>
      </c>
      <c r="X30" s="184"/>
      <c r="Y30" s="184"/>
      <c r="Z30" s="184"/>
      <c r="AA30" s="184"/>
      <c r="AB30" s="184"/>
      <c r="AC30" s="184"/>
      <c r="AD30" s="184"/>
      <c r="AE30" s="184"/>
      <c r="AF30" s="34"/>
      <c r="AG30" s="34"/>
      <c r="AH30" s="34"/>
      <c r="AI30" s="34"/>
      <c r="AJ30" s="34"/>
      <c r="AK30" s="183">
        <f>ROUND(AW94, 2)</f>
        <v>0</v>
      </c>
      <c r="AL30" s="184"/>
      <c r="AM30" s="184"/>
      <c r="AN30" s="184"/>
      <c r="AO30" s="184"/>
      <c r="AP30" s="34"/>
      <c r="AQ30" s="34"/>
      <c r="AR30" s="35"/>
      <c r="AS30" s="34"/>
      <c r="AT30" s="34"/>
      <c r="AU30" s="34"/>
      <c r="AV30" s="34"/>
      <c r="AW30" s="34"/>
      <c r="AX30" s="34"/>
      <c r="AY30" s="34"/>
      <c r="AZ30" s="34"/>
      <c r="BE30" s="203"/>
    </row>
    <row r="31" spans="2:71" s="2" customFormat="1" ht="14.4" hidden="1" customHeight="1">
      <c r="B31" s="32"/>
      <c r="F31" s="23" t="s">
        <v>43</v>
      </c>
      <c r="L31" s="186">
        <v>0.2</v>
      </c>
      <c r="M31" s="187"/>
      <c r="N31" s="187"/>
      <c r="O31" s="187"/>
      <c r="P31" s="187"/>
      <c r="W31" s="200">
        <f>ROUND(BB94, 2)</f>
        <v>0</v>
      </c>
      <c r="X31" s="187"/>
      <c r="Y31" s="187"/>
      <c r="Z31" s="187"/>
      <c r="AA31" s="187"/>
      <c r="AB31" s="187"/>
      <c r="AC31" s="187"/>
      <c r="AD31" s="187"/>
      <c r="AE31" s="187"/>
      <c r="AK31" s="200">
        <v>0</v>
      </c>
      <c r="AL31" s="187"/>
      <c r="AM31" s="187"/>
      <c r="AN31" s="187"/>
      <c r="AO31" s="187"/>
      <c r="AR31" s="32"/>
      <c r="BE31" s="203"/>
    </row>
    <row r="32" spans="2:71" s="2" customFormat="1" ht="14.4" hidden="1" customHeight="1">
      <c r="B32" s="32"/>
      <c r="F32" s="23" t="s">
        <v>44</v>
      </c>
      <c r="L32" s="186">
        <v>0.2</v>
      </c>
      <c r="M32" s="187"/>
      <c r="N32" s="187"/>
      <c r="O32" s="187"/>
      <c r="P32" s="187"/>
      <c r="W32" s="200">
        <f>ROUND(BC94, 2)</f>
        <v>0</v>
      </c>
      <c r="X32" s="187"/>
      <c r="Y32" s="187"/>
      <c r="Z32" s="187"/>
      <c r="AA32" s="187"/>
      <c r="AB32" s="187"/>
      <c r="AC32" s="187"/>
      <c r="AD32" s="187"/>
      <c r="AE32" s="187"/>
      <c r="AK32" s="200">
        <v>0</v>
      </c>
      <c r="AL32" s="187"/>
      <c r="AM32" s="187"/>
      <c r="AN32" s="187"/>
      <c r="AO32" s="187"/>
      <c r="AR32" s="32"/>
      <c r="BE32" s="203"/>
    </row>
    <row r="33" spans="2:57" s="2" customFormat="1" ht="14.4" hidden="1" customHeight="1">
      <c r="B33" s="32"/>
      <c r="F33" s="33" t="s">
        <v>45</v>
      </c>
      <c r="L33" s="185">
        <v>0</v>
      </c>
      <c r="M33" s="184"/>
      <c r="N33" s="184"/>
      <c r="O33" s="184"/>
      <c r="P33" s="184"/>
      <c r="Q33" s="34"/>
      <c r="R33" s="34"/>
      <c r="S33" s="34"/>
      <c r="T33" s="34"/>
      <c r="U33" s="34"/>
      <c r="V33" s="34"/>
      <c r="W33" s="183">
        <f>ROUND(BD94, 2)</f>
        <v>0</v>
      </c>
      <c r="X33" s="184"/>
      <c r="Y33" s="184"/>
      <c r="Z33" s="184"/>
      <c r="AA33" s="184"/>
      <c r="AB33" s="184"/>
      <c r="AC33" s="184"/>
      <c r="AD33" s="184"/>
      <c r="AE33" s="184"/>
      <c r="AF33" s="34"/>
      <c r="AG33" s="34"/>
      <c r="AH33" s="34"/>
      <c r="AI33" s="34"/>
      <c r="AJ33" s="34"/>
      <c r="AK33" s="183">
        <v>0</v>
      </c>
      <c r="AL33" s="184"/>
      <c r="AM33" s="184"/>
      <c r="AN33" s="184"/>
      <c r="AO33" s="184"/>
      <c r="AP33" s="34"/>
      <c r="AQ33" s="34"/>
      <c r="AR33" s="35"/>
      <c r="AS33" s="34"/>
      <c r="AT33" s="34"/>
      <c r="AU33" s="34"/>
      <c r="AV33" s="34"/>
      <c r="AW33" s="34"/>
      <c r="AX33" s="34"/>
      <c r="AY33" s="34"/>
      <c r="AZ33" s="34"/>
      <c r="BE33" s="203"/>
    </row>
    <row r="34" spans="2:57" s="1" customFormat="1" ht="6.9" customHeight="1">
      <c r="B34" s="28"/>
      <c r="AR34" s="28"/>
      <c r="BE34" s="202"/>
    </row>
    <row r="35" spans="2:57" s="1" customFormat="1" ht="25.95" customHeight="1">
      <c r="B35" s="28"/>
      <c r="C35" s="36"/>
      <c r="D35" s="37" t="s">
        <v>46</v>
      </c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9" t="s">
        <v>47</v>
      </c>
      <c r="U35" s="38"/>
      <c r="V35" s="38"/>
      <c r="W35" s="38"/>
      <c r="X35" s="199" t="s">
        <v>48</v>
      </c>
      <c r="Y35" s="197"/>
      <c r="Z35" s="197"/>
      <c r="AA35" s="197"/>
      <c r="AB35" s="197"/>
      <c r="AC35" s="38"/>
      <c r="AD35" s="38"/>
      <c r="AE35" s="38"/>
      <c r="AF35" s="38"/>
      <c r="AG35" s="38"/>
      <c r="AH35" s="38"/>
      <c r="AI35" s="38"/>
      <c r="AJ35" s="38"/>
      <c r="AK35" s="196">
        <f>SUM(AK26:AK33)</f>
        <v>0</v>
      </c>
      <c r="AL35" s="197"/>
      <c r="AM35" s="197"/>
      <c r="AN35" s="197"/>
      <c r="AO35" s="198"/>
      <c r="AP35" s="36"/>
      <c r="AQ35" s="36"/>
      <c r="AR35" s="28"/>
    </row>
    <row r="36" spans="2:57" s="1" customFormat="1" ht="6.9" customHeight="1">
      <c r="B36" s="28"/>
      <c r="AR36" s="28"/>
    </row>
    <row r="37" spans="2:57" s="1" customFormat="1" ht="14.4" customHeight="1">
      <c r="B37" s="28"/>
      <c r="AR37" s="28"/>
    </row>
    <row r="38" spans="2:57" ht="14.4" customHeight="1">
      <c r="B38" s="16"/>
      <c r="AR38" s="16"/>
    </row>
    <row r="39" spans="2:57" ht="14.4" customHeight="1">
      <c r="B39" s="16"/>
      <c r="AR39" s="16"/>
    </row>
    <row r="40" spans="2:57" ht="14.4" customHeight="1">
      <c r="B40" s="16"/>
      <c r="AR40" s="16"/>
    </row>
    <row r="41" spans="2:57" ht="14.4" customHeight="1">
      <c r="B41" s="16"/>
      <c r="AR41" s="16"/>
    </row>
    <row r="42" spans="2:57" ht="14.4" customHeight="1">
      <c r="B42" s="16"/>
      <c r="AR42" s="16"/>
    </row>
    <row r="43" spans="2:57" ht="14.4" customHeight="1">
      <c r="B43" s="16"/>
      <c r="AR43" s="16"/>
    </row>
    <row r="44" spans="2:57" ht="14.4" customHeight="1">
      <c r="B44" s="16"/>
      <c r="AR44" s="16"/>
    </row>
    <row r="45" spans="2:57" ht="14.4" customHeight="1">
      <c r="B45" s="16"/>
      <c r="AR45" s="16"/>
    </row>
    <row r="46" spans="2:57" ht="14.4" customHeight="1">
      <c r="B46" s="16"/>
      <c r="AR46" s="16"/>
    </row>
    <row r="47" spans="2:57" ht="14.4" customHeight="1">
      <c r="B47" s="16"/>
      <c r="AR47" s="16"/>
    </row>
    <row r="48" spans="2:57" ht="14.4" customHeight="1">
      <c r="B48" s="16"/>
      <c r="AR48" s="16"/>
    </row>
    <row r="49" spans="2:44" s="1" customFormat="1" ht="14.4" customHeight="1">
      <c r="B49" s="28"/>
      <c r="D49" s="40" t="s">
        <v>49</v>
      </c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0" t="s">
        <v>50</v>
      </c>
      <c r="AI49" s="41"/>
      <c r="AJ49" s="41"/>
      <c r="AK49" s="41"/>
      <c r="AL49" s="41"/>
      <c r="AM49" s="41"/>
      <c r="AN49" s="41"/>
      <c r="AO49" s="41"/>
      <c r="AR49" s="28"/>
    </row>
    <row r="50" spans="2:44">
      <c r="B50" s="16"/>
      <c r="AR50" s="16"/>
    </row>
    <row r="51" spans="2:44">
      <c r="B51" s="16"/>
      <c r="AR51" s="16"/>
    </row>
    <row r="52" spans="2:44">
      <c r="B52" s="16"/>
      <c r="AR52" s="16"/>
    </row>
    <row r="53" spans="2:44">
      <c r="B53" s="16"/>
      <c r="AR53" s="16"/>
    </row>
    <row r="54" spans="2:44">
      <c r="B54" s="16"/>
      <c r="AR54" s="16"/>
    </row>
    <row r="55" spans="2:44">
      <c r="B55" s="16"/>
      <c r="AR55" s="16"/>
    </row>
    <row r="56" spans="2:44">
      <c r="B56" s="16"/>
      <c r="AR56" s="16"/>
    </row>
    <row r="57" spans="2:44">
      <c r="B57" s="16"/>
      <c r="AR57" s="16"/>
    </row>
    <row r="58" spans="2:44">
      <c r="B58" s="16"/>
      <c r="AR58" s="16"/>
    </row>
    <row r="59" spans="2:44">
      <c r="B59" s="16"/>
      <c r="AR59" s="16"/>
    </row>
    <row r="60" spans="2:44" s="1" customFormat="1" ht="13.2">
      <c r="B60" s="28"/>
      <c r="D60" s="42" t="s">
        <v>51</v>
      </c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42" t="s">
        <v>52</v>
      </c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42" t="s">
        <v>51</v>
      </c>
      <c r="AI60" s="30"/>
      <c r="AJ60" s="30"/>
      <c r="AK60" s="30"/>
      <c r="AL60" s="30"/>
      <c r="AM60" s="42" t="s">
        <v>52</v>
      </c>
      <c r="AN60" s="30"/>
      <c r="AO60" s="30"/>
      <c r="AR60" s="28"/>
    </row>
    <row r="61" spans="2:44">
      <c r="B61" s="16"/>
      <c r="AR61" s="16"/>
    </row>
    <row r="62" spans="2:44">
      <c r="B62" s="16"/>
      <c r="AR62" s="16"/>
    </row>
    <row r="63" spans="2:44">
      <c r="B63" s="16"/>
      <c r="AR63" s="16"/>
    </row>
    <row r="64" spans="2:44" s="1" customFormat="1" ht="13.2">
      <c r="B64" s="28"/>
      <c r="D64" s="40" t="s">
        <v>53</v>
      </c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0" t="s">
        <v>54</v>
      </c>
      <c r="AI64" s="41"/>
      <c r="AJ64" s="41"/>
      <c r="AK64" s="41"/>
      <c r="AL64" s="41"/>
      <c r="AM64" s="41"/>
      <c r="AN64" s="41"/>
      <c r="AO64" s="41"/>
      <c r="AR64" s="28"/>
    </row>
    <row r="65" spans="2:44">
      <c r="B65" s="16"/>
      <c r="AR65" s="16"/>
    </row>
    <row r="66" spans="2:44">
      <c r="B66" s="16"/>
      <c r="AR66" s="16"/>
    </row>
    <row r="67" spans="2:44">
      <c r="B67" s="16"/>
      <c r="AR67" s="16"/>
    </row>
    <row r="68" spans="2:44">
      <c r="B68" s="16"/>
      <c r="AR68" s="16"/>
    </row>
    <row r="69" spans="2:44">
      <c r="B69" s="16"/>
      <c r="AR69" s="16"/>
    </row>
    <row r="70" spans="2:44">
      <c r="B70" s="16"/>
      <c r="AR70" s="16"/>
    </row>
    <row r="71" spans="2:44">
      <c r="B71" s="16"/>
      <c r="AR71" s="16"/>
    </row>
    <row r="72" spans="2:44">
      <c r="B72" s="16"/>
      <c r="AR72" s="16"/>
    </row>
    <row r="73" spans="2:44">
      <c r="B73" s="16"/>
      <c r="AR73" s="16"/>
    </row>
    <row r="74" spans="2:44">
      <c r="B74" s="16"/>
      <c r="AR74" s="16"/>
    </row>
    <row r="75" spans="2:44" s="1" customFormat="1" ht="13.2">
      <c r="B75" s="28"/>
      <c r="D75" s="42" t="s">
        <v>51</v>
      </c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42" t="s">
        <v>52</v>
      </c>
      <c r="W75" s="30"/>
      <c r="X75" s="30"/>
      <c r="Y75" s="30"/>
      <c r="Z75" s="30"/>
      <c r="AA75" s="30"/>
      <c r="AB75" s="30"/>
      <c r="AC75" s="30"/>
      <c r="AD75" s="30"/>
      <c r="AE75" s="30"/>
      <c r="AF75" s="30"/>
      <c r="AG75" s="30"/>
      <c r="AH75" s="42" t="s">
        <v>51</v>
      </c>
      <c r="AI75" s="30"/>
      <c r="AJ75" s="30"/>
      <c r="AK75" s="30"/>
      <c r="AL75" s="30"/>
      <c r="AM75" s="42" t="s">
        <v>52</v>
      </c>
      <c r="AN75" s="30"/>
      <c r="AO75" s="30"/>
      <c r="AR75" s="28"/>
    </row>
    <row r="76" spans="2:44" s="1" customFormat="1">
      <c r="B76" s="28"/>
      <c r="AR76" s="28"/>
    </row>
    <row r="77" spans="2:44" s="1" customFormat="1" ht="6.9" customHeight="1">
      <c r="B77" s="43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44"/>
      <c r="AH77" s="44"/>
      <c r="AI77" s="44"/>
      <c r="AJ77" s="44"/>
      <c r="AK77" s="44"/>
      <c r="AL77" s="44"/>
      <c r="AM77" s="44"/>
      <c r="AN77" s="44"/>
      <c r="AO77" s="44"/>
      <c r="AP77" s="44"/>
      <c r="AQ77" s="44"/>
      <c r="AR77" s="28"/>
    </row>
    <row r="81" spans="1:91" s="1" customFormat="1" ht="6.9" customHeight="1">
      <c r="B81" s="45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46"/>
      <c r="AH81" s="46"/>
      <c r="AI81" s="46"/>
      <c r="AJ81" s="46"/>
      <c r="AK81" s="46"/>
      <c r="AL81" s="46"/>
      <c r="AM81" s="46"/>
      <c r="AN81" s="46"/>
      <c r="AO81" s="46"/>
      <c r="AP81" s="46"/>
      <c r="AQ81" s="46"/>
      <c r="AR81" s="28"/>
    </row>
    <row r="82" spans="1:91" s="1" customFormat="1" ht="24.9" customHeight="1">
      <c r="B82" s="28"/>
      <c r="C82" s="17" t="s">
        <v>55</v>
      </c>
      <c r="AR82" s="28"/>
    </row>
    <row r="83" spans="1:91" s="1" customFormat="1" ht="6.9" customHeight="1">
      <c r="B83" s="28"/>
      <c r="AR83" s="28"/>
    </row>
    <row r="84" spans="1:91" s="3" customFormat="1" ht="12" customHeight="1">
      <c r="B84" s="47"/>
      <c r="C84" s="23" t="s">
        <v>12</v>
      </c>
      <c r="L84" s="3" t="str">
        <f>K5</f>
        <v>A299</v>
      </c>
      <c r="AR84" s="47"/>
    </row>
    <row r="85" spans="1:91" s="4" customFormat="1" ht="36.9" customHeight="1">
      <c r="B85" s="48"/>
      <c r="C85" s="49" t="s">
        <v>15</v>
      </c>
      <c r="L85" s="188" t="str">
        <f>K6</f>
        <v>REKONŠTRUKCIA HYGIENICKÝCH ZARIADENÍ KD</v>
      </c>
      <c r="M85" s="189"/>
      <c r="N85" s="189"/>
      <c r="O85" s="189"/>
      <c r="P85" s="189"/>
      <c r="Q85" s="189"/>
      <c r="R85" s="189"/>
      <c r="S85" s="189"/>
      <c r="T85" s="189"/>
      <c r="U85" s="189"/>
      <c r="V85" s="189"/>
      <c r="W85" s="189"/>
      <c r="X85" s="189"/>
      <c r="Y85" s="189"/>
      <c r="Z85" s="189"/>
      <c r="AA85" s="189"/>
      <c r="AB85" s="189"/>
      <c r="AC85" s="189"/>
      <c r="AD85" s="189"/>
      <c r="AE85" s="189"/>
      <c r="AF85" s="189"/>
      <c r="AG85" s="189"/>
      <c r="AH85" s="189"/>
      <c r="AI85" s="189"/>
      <c r="AJ85" s="189"/>
      <c r="AK85" s="189"/>
      <c r="AL85" s="189"/>
      <c r="AM85" s="189"/>
      <c r="AN85" s="189"/>
      <c r="AO85" s="189"/>
      <c r="AR85" s="48"/>
    </row>
    <row r="86" spans="1:91" s="1" customFormat="1" ht="6.9" customHeight="1">
      <c r="B86" s="28"/>
      <c r="AR86" s="28"/>
    </row>
    <row r="87" spans="1:91" s="1" customFormat="1" ht="12" customHeight="1">
      <c r="B87" s="28"/>
      <c r="C87" s="23" t="s">
        <v>19</v>
      </c>
      <c r="L87" s="50" t="str">
        <f>IF(K8="","",K8)</f>
        <v>kat. úz. Davidov</v>
      </c>
      <c r="AI87" s="23" t="s">
        <v>21</v>
      </c>
      <c r="AM87" s="190" t="str">
        <f>IF(AN8= "","",AN8)</f>
        <v>3. 2. 2023</v>
      </c>
      <c r="AN87" s="190"/>
      <c r="AR87" s="28"/>
    </row>
    <row r="88" spans="1:91" s="1" customFormat="1" ht="6.9" customHeight="1">
      <c r="B88" s="28"/>
      <c r="AR88" s="28"/>
    </row>
    <row r="89" spans="1:91" s="1" customFormat="1" ht="15.15" customHeight="1">
      <c r="B89" s="28"/>
      <c r="C89" s="23" t="s">
        <v>23</v>
      </c>
      <c r="L89" s="3" t="str">
        <f>IF(E11= "","",E11)</f>
        <v>Obec Davidov</v>
      </c>
      <c r="AI89" s="23" t="s">
        <v>29</v>
      </c>
      <c r="AM89" s="171" t="str">
        <f>IF(E17="","",E17)</f>
        <v>ateliér-m spol. s r.o.</v>
      </c>
      <c r="AN89" s="172"/>
      <c r="AO89" s="172"/>
      <c r="AP89" s="172"/>
      <c r="AR89" s="28"/>
      <c r="AS89" s="167" t="s">
        <v>56</v>
      </c>
      <c r="AT89" s="168"/>
      <c r="AU89" s="52"/>
      <c r="AV89" s="52"/>
      <c r="AW89" s="52"/>
      <c r="AX89" s="52"/>
      <c r="AY89" s="52"/>
      <c r="AZ89" s="52"/>
      <c r="BA89" s="52"/>
      <c r="BB89" s="52"/>
      <c r="BC89" s="52"/>
      <c r="BD89" s="53"/>
    </row>
    <row r="90" spans="1:91" s="1" customFormat="1" ht="15.15" customHeight="1">
      <c r="B90" s="28"/>
      <c r="C90" s="23" t="s">
        <v>27</v>
      </c>
      <c r="L90" s="3"/>
      <c r="AI90" s="23" t="s">
        <v>33</v>
      </c>
      <c r="AM90" s="171" t="str">
        <f>IF(E20="","",E20)</f>
        <v/>
      </c>
      <c r="AN90" s="172"/>
      <c r="AO90" s="172"/>
      <c r="AP90" s="172"/>
      <c r="AR90" s="28"/>
      <c r="AS90" s="169"/>
      <c r="AT90" s="170"/>
      <c r="BD90" s="54"/>
    </row>
    <row r="91" spans="1:91" s="1" customFormat="1" ht="10.95" customHeight="1">
      <c r="B91" s="28"/>
      <c r="AR91" s="28"/>
      <c r="AS91" s="169"/>
      <c r="AT91" s="170"/>
      <c r="BD91" s="54"/>
    </row>
    <row r="92" spans="1:91" s="1" customFormat="1" ht="29.25" customHeight="1">
      <c r="B92" s="28"/>
      <c r="C92" s="173" t="s">
        <v>57</v>
      </c>
      <c r="D92" s="174"/>
      <c r="E92" s="174"/>
      <c r="F92" s="174"/>
      <c r="G92" s="174"/>
      <c r="H92" s="55"/>
      <c r="I92" s="176" t="s">
        <v>58</v>
      </c>
      <c r="J92" s="174"/>
      <c r="K92" s="174"/>
      <c r="L92" s="174"/>
      <c r="M92" s="174"/>
      <c r="N92" s="174"/>
      <c r="O92" s="174"/>
      <c r="P92" s="174"/>
      <c r="Q92" s="174"/>
      <c r="R92" s="174"/>
      <c r="S92" s="174"/>
      <c r="T92" s="174"/>
      <c r="U92" s="174"/>
      <c r="V92" s="174"/>
      <c r="W92" s="174"/>
      <c r="X92" s="174"/>
      <c r="Y92" s="174"/>
      <c r="Z92" s="174"/>
      <c r="AA92" s="174"/>
      <c r="AB92" s="174"/>
      <c r="AC92" s="174"/>
      <c r="AD92" s="174"/>
      <c r="AE92" s="174"/>
      <c r="AF92" s="174"/>
      <c r="AG92" s="175" t="s">
        <v>59</v>
      </c>
      <c r="AH92" s="174"/>
      <c r="AI92" s="174"/>
      <c r="AJ92" s="174"/>
      <c r="AK92" s="174"/>
      <c r="AL92" s="174"/>
      <c r="AM92" s="174"/>
      <c r="AN92" s="176" t="s">
        <v>60</v>
      </c>
      <c r="AO92" s="174"/>
      <c r="AP92" s="177"/>
      <c r="AQ92" s="56" t="s">
        <v>61</v>
      </c>
      <c r="AR92" s="28"/>
      <c r="AS92" s="57" t="s">
        <v>62</v>
      </c>
      <c r="AT92" s="58" t="s">
        <v>63</v>
      </c>
      <c r="AU92" s="58" t="s">
        <v>64</v>
      </c>
      <c r="AV92" s="58" t="s">
        <v>65</v>
      </c>
      <c r="AW92" s="58" t="s">
        <v>66</v>
      </c>
      <c r="AX92" s="58" t="s">
        <v>67</v>
      </c>
      <c r="AY92" s="58" t="s">
        <v>68</v>
      </c>
      <c r="AZ92" s="58" t="s">
        <v>69</v>
      </c>
      <c r="BA92" s="58" t="s">
        <v>70</v>
      </c>
      <c r="BB92" s="58" t="s">
        <v>71</v>
      </c>
      <c r="BC92" s="58" t="s">
        <v>72</v>
      </c>
      <c r="BD92" s="59" t="s">
        <v>73</v>
      </c>
    </row>
    <row r="93" spans="1:91" s="1" customFormat="1" ht="10.95" customHeight="1">
      <c r="B93" s="28"/>
      <c r="AR93" s="28"/>
      <c r="AS93" s="60"/>
      <c r="AT93" s="52"/>
      <c r="AU93" s="52"/>
      <c r="AV93" s="52"/>
      <c r="AW93" s="52"/>
      <c r="AX93" s="52"/>
      <c r="AY93" s="52"/>
      <c r="AZ93" s="52"/>
      <c r="BA93" s="52"/>
      <c r="BB93" s="52"/>
      <c r="BC93" s="52"/>
      <c r="BD93" s="53"/>
    </row>
    <row r="94" spans="1:91" s="5" customFormat="1" ht="32.4" customHeight="1">
      <c r="B94" s="61"/>
      <c r="C94" s="62" t="s">
        <v>74</v>
      </c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3"/>
      <c r="AE94" s="63"/>
      <c r="AF94" s="63"/>
      <c r="AG94" s="181">
        <f>ROUND(SUM(AG95:AG99),2)</f>
        <v>0</v>
      </c>
      <c r="AH94" s="181"/>
      <c r="AI94" s="181"/>
      <c r="AJ94" s="181"/>
      <c r="AK94" s="181"/>
      <c r="AL94" s="181"/>
      <c r="AM94" s="181"/>
      <c r="AN94" s="182">
        <f t="shared" ref="AN94:AN99" si="0">SUM(AG94,AT94)</f>
        <v>0</v>
      </c>
      <c r="AO94" s="182"/>
      <c r="AP94" s="182"/>
      <c r="AQ94" s="65" t="s">
        <v>1</v>
      </c>
      <c r="AR94" s="61"/>
      <c r="AS94" s="66">
        <f>ROUND(SUM(AS95:AS99),2)</f>
        <v>0</v>
      </c>
      <c r="AT94" s="67">
        <f t="shared" ref="AT94:AT99" si="1">ROUND(SUM(AV94:AW94),2)</f>
        <v>0</v>
      </c>
      <c r="AU94" s="68">
        <f>ROUND(SUM(AU95:AU99),5)</f>
        <v>0</v>
      </c>
      <c r="AV94" s="67">
        <f>ROUND(AZ94*L29,2)</f>
        <v>0</v>
      </c>
      <c r="AW94" s="67">
        <f>ROUND(BA94*L30,2)</f>
        <v>0</v>
      </c>
      <c r="AX94" s="67">
        <f>ROUND(BB94*L29,2)</f>
        <v>0</v>
      </c>
      <c r="AY94" s="67">
        <f>ROUND(BC94*L30,2)</f>
        <v>0</v>
      </c>
      <c r="AZ94" s="67">
        <f>ROUND(SUM(AZ95:AZ99),2)</f>
        <v>0</v>
      </c>
      <c r="BA94" s="67">
        <f>ROUND(SUM(BA95:BA99),2)</f>
        <v>0</v>
      </c>
      <c r="BB94" s="67">
        <f>ROUND(SUM(BB95:BB99),2)</f>
        <v>0</v>
      </c>
      <c r="BC94" s="67">
        <f>ROUND(SUM(BC95:BC99),2)</f>
        <v>0</v>
      </c>
      <c r="BD94" s="69">
        <f>ROUND(SUM(BD95:BD99),2)</f>
        <v>0</v>
      </c>
      <c r="BS94" s="70" t="s">
        <v>75</v>
      </c>
      <c r="BT94" s="70" t="s">
        <v>76</v>
      </c>
      <c r="BU94" s="71" t="s">
        <v>77</v>
      </c>
      <c r="BV94" s="70" t="s">
        <v>78</v>
      </c>
      <c r="BW94" s="70" t="s">
        <v>4</v>
      </c>
      <c r="BX94" s="70" t="s">
        <v>79</v>
      </c>
      <c r="CL94" s="70" t="s">
        <v>1</v>
      </c>
    </row>
    <row r="95" spans="1:91" s="6" customFormat="1" ht="16.5" customHeight="1">
      <c r="A95" s="72" t="s">
        <v>80</v>
      </c>
      <c r="B95" s="73"/>
      <c r="C95" s="74"/>
      <c r="D95" s="178" t="s">
        <v>81</v>
      </c>
      <c r="E95" s="178"/>
      <c r="F95" s="178"/>
      <c r="G95" s="178"/>
      <c r="H95" s="178"/>
      <c r="I95" s="75"/>
      <c r="J95" s="178" t="s">
        <v>82</v>
      </c>
      <c r="K95" s="178"/>
      <c r="L95" s="178"/>
      <c r="M95" s="178"/>
      <c r="N95" s="178"/>
      <c r="O95" s="178"/>
      <c r="P95" s="178"/>
      <c r="Q95" s="178"/>
      <c r="R95" s="178"/>
      <c r="S95" s="178"/>
      <c r="T95" s="178"/>
      <c r="U95" s="178"/>
      <c r="V95" s="178"/>
      <c r="W95" s="178"/>
      <c r="X95" s="178"/>
      <c r="Y95" s="178"/>
      <c r="Z95" s="178"/>
      <c r="AA95" s="178"/>
      <c r="AB95" s="178"/>
      <c r="AC95" s="178"/>
      <c r="AD95" s="178"/>
      <c r="AE95" s="178"/>
      <c r="AF95" s="178"/>
      <c r="AG95" s="179">
        <f>'01 - Búracie práce'!J30</f>
        <v>0</v>
      </c>
      <c r="AH95" s="180"/>
      <c r="AI95" s="180"/>
      <c r="AJ95" s="180"/>
      <c r="AK95" s="180"/>
      <c r="AL95" s="180"/>
      <c r="AM95" s="180"/>
      <c r="AN95" s="179">
        <f t="shared" si="0"/>
        <v>0</v>
      </c>
      <c r="AO95" s="180"/>
      <c r="AP95" s="180"/>
      <c r="AQ95" s="76" t="s">
        <v>83</v>
      </c>
      <c r="AR95" s="73"/>
      <c r="AS95" s="77">
        <v>0</v>
      </c>
      <c r="AT95" s="78">
        <f t="shared" si="1"/>
        <v>0</v>
      </c>
      <c r="AU95" s="79">
        <f>'01 - Búracie práce'!P127</f>
        <v>0</v>
      </c>
      <c r="AV95" s="78">
        <f>'01 - Búracie práce'!J33</f>
        <v>0</v>
      </c>
      <c r="AW95" s="78">
        <f>'01 - Búracie práce'!J34</f>
        <v>0</v>
      </c>
      <c r="AX95" s="78">
        <f>'01 - Búracie práce'!J35</f>
        <v>0</v>
      </c>
      <c r="AY95" s="78">
        <f>'01 - Búracie práce'!J36</f>
        <v>0</v>
      </c>
      <c r="AZ95" s="78">
        <f>'01 - Búracie práce'!F33</f>
        <v>0</v>
      </c>
      <c r="BA95" s="78">
        <f>'01 - Búracie práce'!F34</f>
        <v>0</v>
      </c>
      <c r="BB95" s="78">
        <f>'01 - Búracie práce'!F35</f>
        <v>0</v>
      </c>
      <c r="BC95" s="78">
        <f>'01 - Búracie práce'!F36</f>
        <v>0</v>
      </c>
      <c r="BD95" s="80">
        <f>'01 - Búracie práce'!F37</f>
        <v>0</v>
      </c>
      <c r="BT95" s="81" t="s">
        <v>84</v>
      </c>
      <c r="BV95" s="81" t="s">
        <v>78</v>
      </c>
      <c r="BW95" s="81" t="s">
        <v>85</v>
      </c>
      <c r="BX95" s="81" t="s">
        <v>4</v>
      </c>
      <c r="CL95" s="81" t="s">
        <v>1</v>
      </c>
      <c r="CM95" s="81" t="s">
        <v>76</v>
      </c>
    </row>
    <row r="96" spans="1:91" s="6" customFormat="1" ht="16.5" customHeight="1">
      <c r="A96" s="72" t="s">
        <v>80</v>
      </c>
      <c r="B96" s="73"/>
      <c r="C96" s="74"/>
      <c r="D96" s="178" t="s">
        <v>86</v>
      </c>
      <c r="E96" s="178"/>
      <c r="F96" s="178"/>
      <c r="G96" s="178"/>
      <c r="H96" s="178"/>
      <c r="I96" s="75"/>
      <c r="J96" s="178" t="s">
        <v>87</v>
      </c>
      <c r="K96" s="178"/>
      <c r="L96" s="178"/>
      <c r="M96" s="178"/>
      <c r="N96" s="178"/>
      <c r="O96" s="178"/>
      <c r="P96" s="178"/>
      <c r="Q96" s="178"/>
      <c r="R96" s="178"/>
      <c r="S96" s="178"/>
      <c r="T96" s="178"/>
      <c r="U96" s="178"/>
      <c r="V96" s="178"/>
      <c r="W96" s="178"/>
      <c r="X96" s="178"/>
      <c r="Y96" s="178"/>
      <c r="Z96" s="178"/>
      <c r="AA96" s="178"/>
      <c r="AB96" s="178"/>
      <c r="AC96" s="178"/>
      <c r="AD96" s="178"/>
      <c r="AE96" s="178"/>
      <c r="AF96" s="178"/>
      <c r="AG96" s="179">
        <f>'02 - Architektonicko-stav...'!J30</f>
        <v>0</v>
      </c>
      <c r="AH96" s="180"/>
      <c r="AI96" s="180"/>
      <c r="AJ96" s="180"/>
      <c r="AK96" s="180"/>
      <c r="AL96" s="180"/>
      <c r="AM96" s="180"/>
      <c r="AN96" s="179">
        <f t="shared" si="0"/>
        <v>0</v>
      </c>
      <c r="AO96" s="180"/>
      <c r="AP96" s="180"/>
      <c r="AQ96" s="76" t="s">
        <v>83</v>
      </c>
      <c r="AR96" s="73"/>
      <c r="AS96" s="77">
        <v>0</v>
      </c>
      <c r="AT96" s="78">
        <f t="shared" si="1"/>
        <v>0</v>
      </c>
      <c r="AU96" s="79">
        <f>'02 - Architektonicko-stav...'!P131</f>
        <v>0</v>
      </c>
      <c r="AV96" s="78">
        <f>'02 - Architektonicko-stav...'!J33</f>
        <v>0</v>
      </c>
      <c r="AW96" s="78">
        <f>'02 - Architektonicko-stav...'!J34</f>
        <v>0</v>
      </c>
      <c r="AX96" s="78">
        <f>'02 - Architektonicko-stav...'!J35</f>
        <v>0</v>
      </c>
      <c r="AY96" s="78">
        <f>'02 - Architektonicko-stav...'!J36</f>
        <v>0</v>
      </c>
      <c r="AZ96" s="78">
        <f>'02 - Architektonicko-stav...'!F33</f>
        <v>0</v>
      </c>
      <c r="BA96" s="78">
        <f>'02 - Architektonicko-stav...'!F34</f>
        <v>0</v>
      </c>
      <c r="BB96" s="78">
        <f>'02 - Architektonicko-stav...'!F35</f>
        <v>0</v>
      </c>
      <c r="BC96" s="78">
        <f>'02 - Architektonicko-stav...'!F36</f>
        <v>0</v>
      </c>
      <c r="BD96" s="80">
        <f>'02 - Architektonicko-stav...'!F37</f>
        <v>0</v>
      </c>
      <c r="BT96" s="81" t="s">
        <v>84</v>
      </c>
      <c r="BV96" s="81" t="s">
        <v>78</v>
      </c>
      <c r="BW96" s="81" t="s">
        <v>88</v>
      </c>
      <c r="BX96" s="81" t="s">
        <v>4</v>
      </c>
      <c r="CL96" s="81" t="s">
        <v>1</v>
      </c>
      <c r="CM96" s="81" t="s">
        <v>76</v>
      </c>
    </row>
    <row r="97" spans="1:91" s="6" customFormat="1" ht="16.5" customHeight="1">
      <c r="A97" s="72" t="s">
        <v>80</v>
      </c>
      <c r="B97" s="73"/>
      <c r="C97" s="74"/>
      <c r="D97" s="178" t="s">
        <v>89</v>
      </c>
      <c r="E97" s="178"/>
      <c r="F97" s="178"/>
      <c r="G97" s="178"/>
      <c r="H97" s="178"/>
      <c r="I97" s="75"/>
      <c r="J97" s="178" t="s">
        <v>90</v>
      </c>
      <c r="K97" s="178"/>
      <c r="L97" s="178"/>
      <c r="M97" s="178"/>
      <c r="N97" s="178"/>
      <c r="O97" s="178"/>
      <c r="P97" s="178"/>
      <c r="Q97" s="178"/>
      <c r="R97" s="178"/>
      <c r="S97" s="178"/>
      <c r="T97" s="178"/>
      <c r="U97" s="178"/>
      <c r="V97" s="178"/>
      <c r="W97" s="178"/>
      <c r="X97" s="178"/>
      <c r="Y97" s="178"/>
      <c r="Z97" s="178"/>
      <c r="AA97" s="178"/>
      <c r="AB97" s="178"/>
      <c r="AC97" s="178"/>
      <c r="AD97" s="178"/>
      <c r="AE97" s="178"/>
      <c r="AF97" s="178"/>
      <c r="AG97" s="179">
        <f>'03 - Zdravotechnika'!J30</f>
        <v>0</v>
      </c>
      <c r="AH97" s="180"/>
      <c r="AI97" s="180"/>
      <c r="AJ97" s="180"/>
      <c r="AK97" s="180"/>
      <c r="AL97" s="180"/>
      <c r="AM97" s="180"/>
      <c r="AN97" s="179">
        <f t="shared" si="0"/>
        <v>0</v>
      </c>
      <c r="AO97" s="180"/>
      <c r="AP97" s="180"/>
      <c r="AQ97" s="76" t="s">
        <v>83</v>
      </c>
      <c r="AR97" s="73"/>
      <c r="AS97" s="77">
        <v>0</v>
      </c>
      <c r="AT97" s="78">
        <f t="shared" si="1"/>
        <v>0</v>
      </c>
      <c r="AU97" s="79">
        <f>'03 - Zdravotechnika'!P126</f>
        <v>0</v>
      </c>
      <c r="AV97" s="78">
        <f>'03 - Zdravotechnika'!J33</f>
        <v>0</v>
      </c>
      <c r="AW97" s="78">
        <f>'03 - Zdravotechnika'!J34</f>
        <v>0</v>
      </c>
      <c r="AX97" s="78">
        <f>'03 - Zdravotechnika'!J35</f>
        <v>0</v>
      </c>
      <c r="AY97" s="78">
        <f>'03 - Zdravotechnika'!J36</f>
        <v>0</v>
      </c>
      <c r="AZ97" s="78">
        <f>'03 - Zdravotechnika'!F33</f>
        <v>0</v>
      </c>
      <c r="BA97" s="78">
        <f>'03 - Zdravotechnika'!F34</f>
        <v>0</v>
      </c>
      <c r="BB97" s="78">
        <f>'03 - Zdravotechnika'!F35</f>
        <v>0</v>
      </c>
      <c r="BC97" s="78">
        <f>'03 - Zdravotechnika'!F36</f>
        <v>0</v>
      </c>
      <c r="BD97" s="80">
        <f>'03 - Zdravotechnika'!F37</f>
        <v>0</v>
      </c>
      <c r="BT97" s="81" t="s">
        <v>84</v>
      </c>
      <c r="BV97" s="81" t="s">
        <v>78</v>
      </c>
      <c r="BW97" s="81" t="s">
        <v>91</v>
      </c>
      <c r="BX97" s="81" t="s">
        <v>4</v>
      </c>
      <c r="CL97" s="81" t="s">
        <v>1</v>
      </c>
      <c r="CM97" s="81" t="s">
        <v>76</v>
      </c>
    </row>
    <row r="98" spans="1:91" s="6" customFormat="1" ht="16.5" customHeight="1">
      <c r="A98" s="72" t="s">
        <v>80</v>
      </c>
      <c r="B98" s="73"/>
      <c r="C98" s="74"/>
      <c r="D98" s="178" t="s">
        <v>92</v>
      </c>
      <c r="E98" s="178"/>
      <c r="F98" s="178"/>
      <c r="G98" s="178"/>
      <c r="H98" s="178"/>
      <c r="I98" s="75"/>
      <c r="J98" s="178" t="s">
        <v>93</v>
      </c>
      <c r="K98" s="178"/>
      <c r="L98" s="178"/>
      <c r="M98" s="178"/>
      <c r="N98" s="178"/>
      <c r="O98" s="178"/>
      <c r="P98" s="178"/>
      <c r="Q98" s="178"/>
      <c r="R98" s="178"/>
      <c r="S98" s="178"/>
      <c r="T98" s="178"/>
      <c r="U98" s="178"/>
      <c r="V98" s="178"/>
      <c r="W98" s="178"/>
      <c r="X98" s="178"/>
      <c r="Y98" s="178"/>
      <c r="Z98" s="178"/>
      <c r="AA98" s="178"/>
      <c r="AB98" s="178"/>
      <c r="AC98" s="178"/>
      <c r="AD98" s="178"/>
      <c r="AE98" s="178"/>
      <c r="AF98" s="178"/>
      <c r="AG98" s="179">
        <f>'04 - Vykurovanie'!J30</f>
        <v>0</v>
      </c>
      <c r="AH98" s="180"/>
      <c r="AI98" s="180"/>
      <c r="AJ98" s="180"/>
      <c r="AK98" s="180"/>
      <c r="AL98" s="180"/>
      <c r="AM98" s="180"/>
      <c r="AN98" s="179">
        <f t="shared" si="0"/>
        <v>0</v>
      </c>
      <c r="AO98" s="180"/>
      <c r="AP98" s="180"/>
      <c r="AQ98" s="76" t="s">
        <v>83</v>
      </c>
      <c r="AR98" s="73"/>
      <c r="AS98" s="77">
        <v>0</v>
      </c>
      <c r="AT98" s="78">
        <f t="shared" si="1"/>
        <v>0</v>
      </c>
      <c r="AU98" s="79">
        <f>'04 - Vykurovanie'!P123</f>
        <v>0</v>
      </c>
      <c r="AV98" s="78">
        <f>'04 - Vykurovanie'!J33</f>
        <v>0</v>
      </c>
      <c r="AW98" s="78">
        <f>'04 - Vykurovanie'!J34</f>
        <v>0</v>
      </c>
      <c r="AX98" s="78">
        <f>'04 - Vykurovanie'!J35</f>
        <v>0</v>
      </c>
      <c r="AY98" s="78">
        <f>'04 - Vykurovanie'!J36</f>
        <v>0</v>
      </c>
      <c r="AZ98" s="78">
        <f>'04 - Vykurovanie'!F33</f>
        <v>0</v>
      </c>
      <c r="BA98" s="78">
        <f>'04 - Vykurovanie'!F34</f>
        <v>0</v>
      </c>
      <c r="BB98" s="78">
        <f>'04 - Vykurovanie'!F35</f>
        <v>0</v>
      </c>
      <c r="BC98" s="78">
        <f>'04 - Vykurovanie'!F36</f>
        <v>0</v>
      </c>
      <c r="BD98" s="80">
        <f>'04 - Vykurovanie'!F37</f>
        <v>0</v>
      </c>
      <c r="BT98" s="81" t="s">
        <v>84</v>
      </c>
      <c r="BV98" s="81" t="s">
        <v>78</v>
      </c>
      <c r="BW98" s="81" t="s">
        <v>94</v>
      </c>
      <c r="BX98" s="81" t="s">
        <v>4</v>
      </c>
      <c r="CL98" s="81" t="s">
        <v>1</v>
      </c>
      <c r="CM98" s="81" t="s">
        <v>76</v>
      </c>
    </row>
    <row r="99" spans="1:91" s="6" customFormat="1" ht="16.5" customHeight="1">
      <c r="A99" s="72" t="s">
        <v>80</v>
      </c>
      <c r="B99" s="73"/>
      <c r="C99" s="74"/>
      <c r="D99" s="178" t="s">
        <v>95</v>
      </c>
      <c r="E99" s="178"/>
      <c r="F99" s="178"/>
      <c r="G99" s="178"/>
      <c r="H99" s="178"/>
      <c r="I99" s="75"/>
      <c r="J99" s="178" t="s">
        <v>96</v>
      </c>
      <c r="K99" s="178"/>
      <c r="L99" s="178"/>
      <c r="M99" s="178"/>
      <c r="N99" s="178"/>
      <c r="O99" s="178"/>
      <c r="P99" s="178"/>
      <c r="Q99" s="178"/>
      <c r="R99" s="178"/>
      <c r="S99" s="178"/>
      <c r="T99" s="178"/>
      <c r="U99" s="178"/>
      <c r="V99" s="178"/>
      <c r="W99" s="178"/>
      <c r="X99" s="178"/>
      <c r="Y99" s="178"/>
      <c r="Z99" s="178"/>
      <c r="AA99" s="178"/>
      <c r="AB99" s="178"/>
      <c r="AC99" s="178"/>
      <c r="AD99" s="178"/>
      <c r="AE99" s="178"/>
      <c r="AF99" s="178"/>
      <c r="AG99" s="179">
        <f>'05 - Elektroinštalácia'!J30</f>
        <v>0</v>
      </c>
      <c r="AH99" s="180"/>
      <c r="AI99" s="180"/>
      <c r="AJ99" s="180"/>
      <c r="AK99" s="180"/>
      <c r="AL99" s="180"/>
      <c r="AM99" s="180"/>
      <c r="AN99" s="179">
        <f t="shared" si="0"/>
        <v>0</v>
      </c>
      <c r="AO99" s="180"/>
      <c r="AP99" s="180"/>
      <c r="AQ99" s="76" t="s">
        <v>83</v>
      </c>
      <c r="AR99" s="73"/>
      <c r="AS99" s="82">
        <v>0</v>
      </c>
      <c r="AT99" s="83">
        <f t="shared" si="1"/>
        <v>0</v>
      </c>
      <c r="AU99" s="84">
        <f>'05 - Elektroinštalácia'!P121</f>
        <v>0</v>
      </c>
      <c r="AV99" s="83">
        <f>'05 - Elektroinštalácia'!J33</f>
        <v>0</v>
      </c>
      <c r="AW99" s="83">
        <f>'05 - Elektroinštalácia'!J34</f>
        <v>0</v>
      </c>
      <c r="AX99" s="83">
        <f>'05 - Elektroinštalácia'!J35</f>
        <v>0</v>
      </c>
      <c r="AY99" s="83">
        <f>'05 - Elektroinštalácia'!J36</f>
        <v>0</v>
      </c>
      <c r="AZ99" s="83">
        <f>'05 - Elektroinštalácia'!F33</f>
        <v>0</v>
      </c>
      <c r="BA99" s="83">
        <f>'05 - Elektroinštalácia'!F34</f>
        <v>0</v>
      </c>
      <c r="BB99" s="83">
        <f>'05 - Elektroinštalácia'!F35</f>
        <v>0</v>
      </c>
      <c r="BC99" s="83">
        <f>'05 - Elektroinštalácia'!F36</f>
        <v>0</v>
      </c>
      <c r="BD99" s="85">
        <f>'05 - Elektroinštalácia'!F37</f>
        <v>0</v>
      </c>
      <c r="BT99" s="81" t="s">
        <v>84</v>
      </c>
      <c r="BV99" s="81" t="s">
        <v>78</v>
      </c>
      <c r="BW99" s="81" t="s">
        <v>97</v>
      </c>
      <c r="BX99" s="81" t="s">
        <v>4</v>
      </c>
      <c r="CL99" s="81" t="s">
        <v>1</v>
      </c>
      <c r="CM99" s="81" t="s">
        <v>76</v>
      </c>
    </row>
    <row r="100" spans="1:91" s="1" customFormat="1" ht="30" customHeight="1">
      <c r="B100" s="28"/>
      <c r="AR100" s="28"/>
    </row>
    <row r="101" spans="1:91" s="1" customFormat="1" ht="6.9" customHeight="1">
      <c r="B101" s="43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  <c r="AD101" s="44"/>
      <c r="AE101" s="44"/>
      <c r="AF101" s="44"/>
      <c r="AG101" s="44"/>
      <c r="AH101" s="44"/>
      <c r="AI101" s="44"/>
      <c r="AJ101" s="44"/>
      <c r="AK101" s="44"/>
      <c r="AL101" s="44"/>
      <c r="AM101" s="44"/>
      <c r="AN101" s="44"/>
      <c r="AO101" s="44"/>
      <c r="AP101" s="44"/>
      <c r="AQ101" s="44"/>
      <c r="AR101" s="28"/>
    </row>
  </sheetData>
  <mergeCells count="58">
    <mergeCell ref="AR2:BE2"/>
    <mergeCell ref="AK33:AO33"/>
    <mergeCell ref="L33:P33"/>
    <mergeCell ref="W33:AE33"/>
    <mergeCell ref="AK35:AO35"/>
    <mergeCell ref="X35:AB35"/>
    <mergeCell ref="W31:AE31"/>
    <mergeCell ref="AK31:AO31"/>
    <mergeCell ref="AK32:AO32"/>
    <mergeCell ref="L32:P32"/>
    <mergeCell ref="W32:AE32"/>
    <mergeCell ref="BE5:BE34"/>
    <mergeCell ref="K5:AO5"/>
    <mergeCell ref="K6:AO6"/>
    <mergeCell ref="E14:AJ14"/>
    <mergeCell ref="E23:AN23"/>
    <mergeCell ref="AK26:AO26"/>
    <mergeCell ref="L28:P28"/>
    <mergeCell ref="W28:AE28"/>
    <mergeCell ref="AK28:AO28"/>
    <mergeCell ref="W29:AE29"/>
    <mergeCell ref="L29:P29"/>
    <mergeCell ref="AK29:AO29"/>
    <mergeCell ref="AK30:AO30"/>
    <mergeCell ref="L30:P30"/>
    <mergeCell ref="W30:AE30"/>
    <mergeCell ref="L31:P31"/>
    <mergeCell ref="AN98:AP98"/>
    <mergeCell ref="AG98:AM98"/>
    <mergeCell ref="J96:AF96"/>
    <mergeCell ref="L85:AO85"/>
    <mergeCell ref="AM87:AN87"/>
    <mergeCell ref="AM89:AP89"/>
    <mergeCell ref="D98:H98"/>
    <mergeCell ref="J98:AF98"/>
    <mergeCell ref="AN99:AP99"/>
    <mergeCell ref="AG99:AM99"/>
    <mergeCell ref="D99:H99"/>
    <mergeCell ref="J99:AF99"/>
    <mergeCell ref="D96:H96"/>
    <mergeCell ref="AG96:AM96"/>
    <mergeCell ref="AN96:AP96"/>
    <mergeCell ref="AN97:AP97"/>
    <mergeCell ref="D97:H97"/>
    <mergeCell ref="J97:AF97"/>
    <mergeCell ref="AG97:AM97"/>
    <mergeCell ref="D95:H95"/>
    <mergeCell ref="AG95:AM95"/>
    <mergeCell ref="J95:AF95"/>
    <mergeCell ref="AN95:AP95"/>
    <mergeCell ref="AG94:AM94"/>
    <mergeCell ref="AN94:AP94"/>
    <mergeCell ref="AS89:AT91"/>
    <mergeCell ref="AM90:AP90"/>
    <mergeCell ref="C92:G92"/>
    <mergeCell ref="AG92:AM92"/>
    <mergeCell ref="I92:AF92"/>
    <mergeCell ref="AN92:AP92"/>
  </mergeCells>
  <hyperlinks>
    <hyperlink ref="A95" location="'01 - Búracie práce'!C2" display="/" xr:uid="{00000000-0004-0000-0000-000000000000}"/>
    <hyperlink ref="A96" location="'02 - Architektonicko-stav...'!C2" display="/" xr:uid="{00000000-0004-0000-0000-000001000000}"/>
    <hyperlink ref="A97" location="'03 - Zdravotechnika'!C2" display="/" xr:uid="{00000000-0004-0000-0000-000002000000}"/>
    <hyperlink ref="A98" location="'04 - Vykurovanie'!C2" display="/" xr:uid="{00000000-0004-0000-0000-000003000000}"/>
    <hyperlink ref="A99" location="'05 - Elektroinštalácia'!C2" display="/" xr:uid="{00000000-0004-0000-0000-000004000000}"/>
  </hyperlinks>
  <pageMargins left="0.39374999999999999" right="0.39374999999999999" top="0.39374999999999999" bottom="0.39374999999999999" header="0" footer="0"/>
  <pageSetup paperSize="9" scale="74" fitToHeight="100" orientation="portrait" blackAndWhite="1" r:id="rId1"/>
  <headerFooter>
    <oddFooter>&amp;CStrana 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BM174"/>
  <sheetViews>
    <sheetView showGridLines="0" topLeftCell="A173" workbookViewId="0">
      <selection activeCell="Y133" sqref="Y133"/>
    </sheetView>
  </sheetViews>
  <sheetFormatPr defaultRowHeight="10.199999999999999"/>
  <cols>
    <col min="1" max="1" width="8.28515625" customWidth="1"/>
    <col min="2" max="2" width="1.140625" customWidth="1"/>
    <col min="3" max="3" width="4.140625" customWidth="1"/>
    <col min="4" max="4" width="4.28515625" customWidth="1"/>
    <col min="5" max="5" width="17.140625" customWidth="1"/>
    <col min="6" max="6" width="50.85546875" customWidth="1"/>
    <col min="7" max="7" width="7.42578125" customWidth="1"/>
    <col min="8" max="8" width="14" customWidth="1"/>
    <col min="9" max="9" width="15.85546875" customWidth="1"/>
    <col min="10" max="10" width="22.28515625" customWidth="1"/>
    <col min="11" max="11" width="22.28515625" hidden="1" customWidth="1"/>
    <col min="12" max="12" width="9.28515625" customWidth="1"/>
    <col min="13" max="13" width="10.85546875" hidden="1" customWidth="1"/>
    <col min="14" max="14" width="9.28515625" hidden="1"/>
    <col min="15" max="20" width="14.140625" hidden="1" customWidth="1"/>
    <col min="21" max="21" width="16.28515625" hidden="1" customWidth="1"/>
    <col min="22" max="22" width="12.28515625" customWidth="1"/>
    <col min="23" max="23" width="16.28515625" customWidth="1"/>
    <col min="24" max="24" width="12.28515625" customWidth="1"/>
    <col min="25" max="25" width="15" customWidth="1"/>
    <col min="26" max="26" width="11" customWidth="1"/>
    <col min="27" max="27" width="15" customWidth="1"/>
    <col min="28" max="28" width="16.28515625" customWidth="1"/>
    <col min="29" max="29" width="11" customWidth="1"/>
    <col min="30" max="30" width="15" customWidth="1"/>
    <col min="31" max="31" width="16.28515625" customWidth="1"/>
    <col min="44" max="65" width="9.28515625" hidden="1"/>
  </cols>
  <sheetData>
    <row r="2" spans="2:46" ht="36.9" customHeight="1">
      <c r="L2" s="194" t="s">
        <v>5</v>
      </c>
      <c r="M2" s="195"/>
      <c r="N2" s="195"/>
      <c r="O2" s="195"/>
      <c r="P2" s="195"/>
      <c r="Q2" s="195"/>
      <c r="R2" s="195"/>
      <c r="S2" s="195"/>
      <c r="T2" s="195"/>
      <c r="U2" s="195"/>
      <c r="V2" s="195"/>
      <c r="AT2" s="13" t="s">
        <v>85</v>
      </c>
    </row>
    <row r="3" spans="2:46" ht="6.9" hidden="1" customHeight="1">
      <c r="B3" s="14"/>
      <c r="C3" s="15"/>
      <c r="D3" s="15"/>
      <c r="E3" s="15"/>
      <c r="F3" s="15"/>
      <c r="G3" s="15"/>
      <c r="H3" s="15"/>
      <c r="I3" s="15"/>
      <c r="J3" s="15"/>
      <c r="K3" s="15"/>
      <c r="L3" s="16"/>
      <c r="AT3" s="13" t="s">
        <v>76</v>
      </c>
    </row>
    <row r="4" spans="2:46" ht="24.9" hidden="1" customHeight="1">
      <c r="B4" s="16"/>
      <c r="D4" s="17" t="s">
        <v>98</v>
      </c>
      <c r="L4" s="16"/>
      <c r="M4" s="86" t="s">
        <v>9</v>
      </c>
      <c r="AT4" s="13" t="s">
        <v>3</v>
      </c>
    </row>
    <row r="5" spans="2:46" ht="6.9" hidden="1" customHeight="1">
      <c r="B5" s="16"/>
      <c r="L5" s="16"/>
    </row>
    <row r="6" spans="2:46" ht="12" hidden="1" customHeight="1">
      <c r="B6" s="16"/>
      <c r="D6" s="23" t="s">
        <v>15</v>
      </c>
      <c r="L6" s="16"/>
    </row>
    <row r="7" spans="2:46" ht="16.5" hidden="1" customHeight="1">
      <c r="B7" s="16"/>
      <c r="E7" s="210" t="str">
        <f>'Rekapitulácia stavby'!K6</f>
        <v>REKONŠTRUKCIA HYGIENICKÝCH ZARIADENÍ KD</v>
      </c>
      <c r="F7" s="211"/>
      <c r="G7" s="211"/>
      <c r="H7" s="211"/>
      <c r="L7" s="16"/>
    </row>
    <row r="8" spans="2:46" s="1" customFormat="1" ht="12" hidden="1" customHeight="1">
      <c r="B8" s="28"/>
      <c r="D8" s="23" t="s">
        <v>99</v>
      </c>
      <c r="L8" s="28"/>
    </row>
    <row r="9" spans="2:46" s="1" customFormat="1" ht="16.5" hidden="1" customHeight="1">
      <c r="B9" s="28"/>
      <c r="E9" s="188" t="s">
        <v>100</v>
      </c>
      <c r="F9" s="209"/>
      <c r="G9" s="209"/>
      <c r="H9" s="209"/>
      <c r="L9" s="28"/>
    </row>
    <row r="10" spans="2:46" s="1" customFormat="1" hidden="1">
      <c r="B10" s="28"/>
      <c r="L10" s="28"/>
    </row>
    <row r="11" spans="2:46" s="1" customFormat="1" ht="12" hidden="1" customHeight="1">
      <c r="B11" s="28"/>
      <c r="D11" s="23" t="s">
        <v>17</v>
      </c>
      <c r="F11" s="21" t="s">
        <v>1</v>
      </c>
      <c r="I11" s="23" t="s">
        <v>18</v>
      </c>
      <c r="J11" s="21" t="s">
        <v>1</v>
      </c>
      <c r="L11" s="28"/>
    </row>
    <row r="12" spans="2:46" s="1" customFormat="1" ht="12" hidden="1" customHeight="1">
      <c r="B12" s="28"/>
      <c r="D12" s="23" t="s">
        <v>19</v>
      </c>
      <c r="F12" s="21" t="s">
        <v>20</v>
      </c>
      <c r="I12" s="23" t="s">
        <v>21</v>
      </c>
      <c r="J12" s="51" t="str">
        <f>'Rekapitulácia stavby'!AN8</f>
        <v>3. 2. 2023</v>
      </c>
      <c r="L12" s="28"/>
    </row>
    <row r="13" spans="2:46" s="1" customFormat="1" ht="10.95" hidden="1" customHeight="1">
      <c r="B13" s="28"/>
      <c r="L13" s="28"/>
    </row>
    <row r="14" spans="2:46" s="1" customFormat="1" ht="12" hidden="1" customHeight="1">
      <c r="B14" s="28"/>
      <c r="D14" s="23" t="s">
        <v>23</v>
      </c>
      <c r="I14" s="23" t="s">
        <v>24</v>
      </c>
      <c r="J14" s="21" t="s">
        <v>1</v>
      </c>
      <c r="L14" s="28"/>
    </row>
    <row r="15" spans="2:46" s="1" customFormat="1" ht="18" hidden="1" customHeight="1">
      <c r="B15" s="28"/>
      <c r="E15" s="21" t="s">
        <v>25</v>
      </c>
      <c r="I15" s="23" t="s">
        <v>26</v>
      </c>
      <c r="J15" s="21" t="s">
        <v>1</v>
      </c>
      <c r="L15" s="28"/>
    </row>
    <row r="16" spans="2:46" s="1" customFormat="1" ht="6.9" hidden="1" customHeight="1">
      <c r="B16" s="28"/>
      <c r="L16" s="28"/>
    </row>
    <row r="17" spans="2:12" s="1" customFormat="1" ht="12" hidden="1" customHeight="1">
      <c r="B17" s="28"/>
      <c r="D17" s="23" t="s">
        <v>27</v>
      </c>
      <c r="I17" s="23" t="s">
        <v>24</v>
      </c>
      <c r="J17" s="24">
        <f>'Rekapitulácia stavby'!AN13</f>
        <v>0</v>
      </c>
      <c r="L17" s="28"/>
    </row>
    <row r="18" spans="2:12" s="1" customFormat="1" ht="18" hidden="1" customHeight="1">
      <c r="B18" s="28"/>
      <c r="E18" s="212">
        <f>'Rekapitulácia stavby'!E14</f>
        <v>0</v>
      </c>
      <c r="F18" s="204"/>
      <c r="G18" s="204"/>
      <c r="H18" s="204"/>
      <c r="I18" s="23" t="s">
        <v>26</v>
      </c>
      <c r="J18" s="24">
        <f>'Rekapitulácia stavby'!AN14</f>
        <v>0</v>
      </c>
      <c r="L18" s="28"/>
    </row>
    <row r="19" spans="2:12" s="1" customFormat="1" ht="6.9" hidden="1" customHeight="1">
      <c r="B19" s="28"/>
      <c r="L19" s="28"/>
    </row>
    <row r="20" spans="2:12" s="1" customFormat="1" ht="12" hidden="1" customHeight="1">
      <c r="B20" s="28"/>
      <c r="D20" s="23" t="s">
        <v>29</v>
      </c>
      <c r="I20" s="23" t="s">
        <v>24</v>
      </c>
      <c r="J20" s="21" t="s">
        <v>30</v>
      </c>
      <c r="L20" s="28"/>
    </row>
    <row r="21" spans="2:12" s="1" customFormat="1" ht="18" hidden="1" customHeight="1">
      <c r="B21" s="28"/>
      <c r="E21" s="21" t="s">
        <v>31</v>
      </c>
      <c r="I21" s="23" t="s">
        <v>26</v>
      </c>
      <c r="J21" s="21" t="s">
        <v>32</v>
      </c>
      <c r="L21" s="28"/>
    </row>
    <row r="22" spans="2:12" s="1" customFormat="1" ht="6.9" hidden="1" customHeight="1">
      <c r="B22" s="28"/>
      <c r="L22" s="28"/>
    </row>
    <row r="23" spans="2:12" s="1" customFormat="1" ht="12" hidden="1" customHeight="1">
      <c r="B23" s="28"/>
      <c r="D23" s="23" t="s">
        <v>33</v>
      </c>
      <c r="I23" s="23" t="s">
        <v>24</v>
      </c>
      <c r="J23" s="21" t="s">
        <v>1</v>
      </c>
      <c r="L23" s="28"/>
    </row>
    <row r="24" spans="2:12" s="1" customFormat="1" ht="18" hidden="1" customHeight="1">
      <c r="B24" s="28"/>
      <c r="E24" s="21" t="s">
        <v>34</v>
      </c>
      <c r="I24" s="23" t="s">
        <v>26</v>
      </c>
      <c r="J24" s="21" t="s">
        <v>1</v>
      </c>
      <c r="L24" s="28"/>
    </row>
    <row r="25" spans="2:12" s="1" customFormat="1" ht="6.9" hidden="1" customHeight="1">
      <c r="B25" s="28"/>
      <c r="L25" s="28"/>
    </row>
    <row r="26" spans="2:12" s="1" customFormat="1" ht="12" hidden="1" customHeight="1">
      <c r="B26" s="28"/>
      <c r="D26" s="23" t="s">
        <v>35</v>
      </c>
      <c r="L26" s="28"/>
    </row>
    <row r="27" spans="2:12" s="7" customFormat="1" ht="16.5" hidden="1" customHeight="1">
      <c r="B27" s="87"/>
      <c r="E27" s="208" t="s">
        <v>1</v>
      </c>
      <c r="F27" s="208"/>
      <c r="G27" s="208"/>
      <c r="H27" s="208"/>
      <c r="L27" s="87"/>
    </row>
    <row r="28" spans="2:12" s="1" customFormat="1" ht="6.9" hidden="1" customHeight="1">
      <c r="B28" s="28"/>
      <c r="L28" s="28"/>
    </row>
    <row r="29" spans="2:12" s="1" customFormat="1" ht="6.9" hidden="1" customHeight="1">
      <c r="B29" s="28"/>
      <c r="D29" s="52"/>
      <c r="E29" s="52"/>
      <c r="F29" s="52"/>
      <c r="G29" s="52"/>
      <c r="H29" s="52"/>
      <c r="I29" s="52"/>
      <c r="J29" s="52"/>
      <c r="K29" s="52"/>
      <c r="L29" s="28"/>
    </row>
    <row r="30" spans="2:12" s="1" customFormat="1" ht="25.35" hidden="1" customHeight="1">
      <c r="B30" s="28"/>
      <c r="D30" s="88" t="s">
        <v>36</v>
      </c>
      <c r="J30" s="64">
        <f>ROUND(J127, 2)</f>
        <v>0</v>
      </c>
      <c r="L30" s="28"/>
    </row>
    <row r="31" spans="2:12" s="1" customFormat="1" ht="6.9" hidden="1" customHeight="1">
      <c r="B31" s="28"/>
      <c r="D31" s="52"/>
      <c r="E31" s="52"/>
      <c r="F31" s="52"/>
      <c r="G31" s="52"/>
      <c r="H31" s="52"/>
      <c r="I31" s="52"/>
      <c r="J31" s="52"/>
      <c r="K31" s="52"/>
      <c r="L31" s="28"/>
    </row>
    <row r="32" spans="2:12" s="1" customFormat="1" ht="14.4" hidden="1" customHeight="1">
      <c r="B32" s="28"/>
      <c r="F32" s="31" t="s">
        <v>38</v>
      </c>
      <c r="I32" s="31" t="s">
        <v>37</v>
      </c>
      <c r="J32" s="31" t="s">
        <v>39</v>
      </c>
      <c r="L32" s="28"/>
    </row>
    <row r="33" spans="2:12" s="1" customFormat="1" ht="14.4" hidden="1" customHeight="1">
      <c r="B33" s="28"/>
      <c r="D33" s="89" t="s">
        <v>40</v>
      </c>
      <c r="E33" s="33" t="s">
        <v>41</v>
      </c>
      <c r="F33" s="90">
        <f>ROUND((SUM(BE127:BE173)),  2)</f>
        <v>0</v>
      </c>
      <c r="G33" s="91"/>
      <c r="H33" s="91"/>
      <c r="I33" s="92">
        <v>0.2</v>
      </c>
      <c r="J33" s="90">
        <f>ROUND(((SUM(BE127:BE173))*I33),  2)</f>
        <v>0</v>
      </c>
      <c r="L33" s="28"/>
    </row>
    <row r="34" spans="2:12" s="1" customFormat="1" ht="14.4" hidden="1" customHeight="1">
      <c r="B34" s="28"/>
      <c r="E34" s="33" t="s">
        <v>42</v>
      </c>
      <c r="F34" s="90">
        <f>ROUND((SUM(BF127:BF173)),  2)</f>
        <v>0</v>
      </c>
      <c r="G34" s="91"/>
      <c r="H34" s="91"/>
      <c r="I34" s="92">
        <v>0.2</v>
      </c>
      <c r="J34" s="90">
        <f>ROUND(((SUM(BF127:BF173))*I34),  2)</f>
        <v>0</v>
      </c>
      <c r="L34" s="28"/>
    </row>
    <row r="35" spans="2:12" s="1" customFormat="1" ht="14.4" hidden="1" customHeight="1">
      <c r="B35" s="28"/>
      <c r="E35" s="23" t="s">
        <v>43</v>
      </c>
      <c r="F35" s="93">
        <f>ROUND((SUM(BG127:BG173)),  2)</f>
        <v>0</v>
      </c>
      <c r="I35" s="94">
        <v>0.2</v>
      </c>
      <c r="J35" s="93">
        <f>0</f>
        <v>0</v>
      </c>
      <c r="L35" s="28"/>
    </row>
    <row r="36" spans="2:12" s="1" customFormat="1" ht="14.4" hidden="1" customHeight="1">
      <c r="B36" s="28"/>
      <c r="E36" s="23" t="s">
        <v>44</v>
      </c>
      <c r="F36" s="93">
        <f>ROUND((SUM(BH127:BH173)),  2)</f>
        <v>0</v>
      </c>
      <c r="I36" s="94">
        <v>0.2</v>
      </c>
      <c r="J36" s="93">
        <f>0</f>
        <v>0</v>
      </c>
      <c r="L36" s="28"/>
    </row>
    <row r="37" spans="2:12" s="1" customFormat="1" ht="14.4" hidden="1" customHeight="1">
      <c r="B37" s="28"/>
      <c r="E37" s="33" t="s">
        <v>45</v>
      </c>
      <c r="F37" s="90">
        <f>ROUND((SUM(BI127:BI173)),  2)</f>
        <v>0</v>
      </c>
      <c r="G37" s="91"/>
      <c r="H37" s="91"/>
      <c r="I37" s="92">
        <v>0</v>
      </c>
      <c r="J37" s="90">
        <f>0</f>
        <v>0</v>
      </c>
      <c r="L37" s="28"/>
    </row>
    <row r="38" spans="2:12" s="1" customFormat="1" ht="6.9" hidden="1" customHeight="1">
      <c r="B38" s="28"/>
      <c r="L38" s="28"/>
    </row>
    <row r="39" spans="2:12" s="1" customFormat="1" ht="25.35" hidden="1" customHeight="1">
      <c r="B39" s="28"/>
      <c r="C39" s="95"/>
      <c r="D39" s="96" t="s">
        <v>46</v>
      </c>
      <c r="E39" s="55"/>
      <c r="F39" s="55"/>
      <c r="G39" s="97" t="s">
        <v>47</v>
      </c>
      <c r="H39" s="98" t="s">
        <v>48</v>
      </c>
      <c r="I39" s="55"/>
      <c r="J39" s="99">
        <f>SUM(J30:J37)</f>
        <v>0</v>
      </c>
      <c r="K39" s="100"/>
      <c r="L39" s="28"/>
    </row>
    <row r="40" spans="2:12" s="1" customFormat="1" ht="14.4" hidden="1" customHeight="1">
      <c r="B40" s="28"/>
      <c r="L40" s="28"/>
    </row>
    <row r="41" spans="2:12" ht="14.4" hidden="1" customHeight="1">
      <c r="B41" s="16"/>
      <c r="L41" s="16"/>
    </row>
    <row r="42" spans="2:12" ht="14.4" hidden="1" customHeight="1">
      <c r="B42" s="16"/>
      <c r="L42" s="16"/>
    </row>
    <row r="43" spans="2:12" ht="14.4" hidden="1" customHeight="1">
      <c r="B43" s="16"/>
      <c r="L43" s="16"/>
    </row>
    <row r="44" spans="2:12" ht="14.4" hidden="1" customHeight="1">
      <c r="B44" s="16"/>
      <c r="L44" s="16"/>
    </row>
    <row r="45" spans="2:12" ht="14.4" hidden="1" customHeight="1">
      <c r="B45" s="16"/>
      <c r="L45" s="16"/>
    </row>
    <row r="46" spans="2:12" ht="14.4" hidden="1" customHeight="1">
      <c r="B46" s="16"/>
      <c r="L46" s="16"/>
    </row>
    <row r="47" spans="2:12" ht="14.4" hidden="1" customHeight="1">
      <c r="B47" s="16"/>
      <c r="L47" s="16"/>
    </row>
    <row r="48" spans="2:12" ht="14.4" hidden="1" customHeight="1">
      <c r="B48" s="16"/>
      <c r="L48" s="16"/>
    </row>
    <row r="49" spans="2:12" ht="14.4" hidden="1" customHeight="1">
      <c r="B49" s="16"/>
      <c r="L49" s="16"/>
    </row>
    <row r="50" spans="2:12" s="1" customFormat="1" ht="14.4" hidden="1" customHeight="1">
      <c r="B50" s="28"/>
      <c r="D50" s="40" t="s">
        <v>49</v>
      </c>
      <c r="E50" s="41"/>
      <c r="F50" s="41"/>
      <c r="G50" s="40" t="s">
        <v>50</v>
      </c>
      <c r="H50" s="41"/>
      <c r="I50" s="41"/>
      <c r="J50" s="41"/>
      <c r="K50" s="41"/>
      <c r="L50" s="28"/>
    </row>
    <row r="51" spans="2:12" hidden="1">
      <c r="B51" s="16"/>
      <c r="L51" s="16"/>
    </row>
    <row r="52" spans="2:12" hidden="1">
      <c r="B52" s="16"/>
      <c r="L52" s="16"/>
    </row>
    <row r="53" spans="2:12" hidden="1">
      <c r="B53" s="16"/>
      <c r="L53" s="16"/>
    </row>
    <row r="54" spans="2:12" hidden="1">
      <c r="B54" s="16"/>
      <c r="L54" s="16"/>
    </row>
    <row r="55" spans="2:12" hidden="1">
      <c r="B55" s="16"/>
      <c r="L55" s="16"/>
    </row>
    <row r="56" spans="2:12" hidden="1">
      <c r="B56" s="16"/>
      <c r="L56" s="16"/>
    </row>
    <row r="57" spans="2:12" hidden="1">
      <c r="B57" s="16"/>
      <c r="L57" s="16"/>
    </row>
    <row r="58" spans="2:12" hidden="1">
      <c r="B58" s="16"/>
      <c r="L58" s="16"/>
    </row>
    <row r="59" spans="2:12" hidden="1">
      <c r="B59" s="16"/>
      <c r="L59" s="16"/>
    </row>
    <row r="60" spans="2:12" hidden="1">
      <c r="B60" s="16"/>
      <c r="L60" s="16"/>
    </row>
    <row r="61" spans="2:12" s="1" customFormat="1" ht="13.2" hidden="1">
      <c r="B61" s="28"/>
      <c r="D61" s="42" t="s">
        <v>51</v>
      </c>
      <c r="E61" s="30"/>
      <c r="F61" s="101" t="s">
        <v>52</v>
      </c>
      <c r="G61" s="42" t="s">
        <v>51</v>
      </c>
      <c r="H61" s="30"/>
      <c r="I61" s="30"/>
      <c r="J61" s="102" t="s">
        <v>52</v>
      </c>
      <c r="K61" s="30"/>
      <c r="L61" s="28"/>
    </row>
    <row r="62" spans="2:12" hidden="1">
      <c r="B62" s="16"/>
      <c r="L62" s="16"/>
    </row>
    <row r="63" spans="2:12" hidden="1">
      <c r="B63" s="16"/>
      <c r="L63" s="16"/>
    </row>
    <row r="64" spans="2:12" hidden="1">
      <c r="B64" s="16"/>
      <c r="L64" s="16"/>
    </row>
    <row r="65" spans="2:12" s="1" customFormat="1" ht="13.2" hidden="1">
      <c r="B65" s="28"/>
      <c r="D65" s="40" t="s">
        <v>53</v>
      </c>
      <c r="E65" s="41"/>
      <c r="F65" s="41"/>
      <c r="G65" s="40" t="s">
        <v>54</v>
      </c>
      <c r="H65" s="41"/>
      <c r="I65" s="41"/>
      <c r="J65" s="41"/>
      <c r="K65" s="41"/>
      <c r="L65" s="28"/>
    </row>
    <row r="66" spans="2:12" hidden="1">
      <c r="B66" s="16"/>
      <c r="L66" s="16"/>
    </row>
    <row r="67" spans="2:12" hidden="1">
      <c r="B67" s="16"/>
      <c r="L67" s="16"/>
    </row>
    <row r="68" spans="2:12" hidden="1">
      <c r="B68" s="16"/>
      <c r="L68" s="16"/>
    </row>
    <row r="69" spans="2:12" hidden="1">
      <c r="B69" s="16"/>
      <c r="L69" s="16"/>
    </row>
    <row r="70" spans="2:12" hidden="1">
      <c r="B70" s="16"/>
      <c r="L70" s="16"/>
    </row>
    <row r="71" spans="2:12" hidden="1">
      <c r="B71" s="16"/>
      <c r="L71" s="16"/>
    </row>
    <row r="72" spans="2:12" hidden="1">
      <c r="B72" s="16"/>
      <c r="L72" s="16"/>
    </row>
    <row r="73" spans="2:12" hidden="1">
      <c r="B73" s="16"/>
      <c r="L73" s="16"/>
    </row>
    <row r="74" spans="2:12" hidden="1">
      <c r="B74" s="16"/>
      <c r="L74" s="16"/>
    </row>
    <row r="75" spans="2:12" hidden="1">
      <c r="B75" s="16"/>
      <c r="L75" s="16"/>
    </row>
    <row r="76" spans="2:12" s="1" customFormat="1" ht="13.2" hidden="1">
      <c r="B76" s="28"/>
      <c r="D76" s="42" t="s">
        <v>51</v>
      </c>
      <c r="E76" s="30"/>
      <c r="F76" s="101" t="s">
        <v>52</v>
      </c>
      <c r="G76" s="42" t="s">
        <v>51</v>
      </c>
      <c r="H76" s="30"/>
      <c r="I76" s="30"/>
      <c r="J76" s="102" t="s">
        <v>52</v>
      </c>
      <c r="K76" s="30"/>
      <c r="L76" s="28"/>
    </row>
    <row r="77" spans="2:12" s="1" customFormat="1" ht="14.4" hidden="1" customHeight="1">
      <c r="B77" s="43"/>
      <c r="C77" s="44"/>
      <c r="D77" s="44"/>
      <c r="E77" s="44"/>
      <c r="F77" s="44"/>
      <c r="G77" s="44"/>
      <c r="H77" s="44"/>
      <c r="I77" s="44"/>
      <c r="J77" s="44"/>
      <c r="K77" s="44"/>
      <c r="L77" s="28"/>
    </row>
    <row r="78" spans="2:12" hidden="1"/>
    <row r="79" spans="2:12" hidden="1"/>
    <row r="80" spans="2:12" hidden="1"/>
    <row r="81" spans="2:47" s="1" customFormat="1" ht="6.9" hidden="1" customHeight="1">
      <c r="B81" s="45"/>
      <c r="C81" s="46"/>
      <c r="D81" s="46"/>
      <c r="E81" s="46"/>
      <c r="F81" s="46"/>
      <c r="G81" s="46"/>
      <c r="H81" s="46"/>
      <c r="I81" s="46"/>
      <c r="J81" s="46"/>
      <c r="K81" s="46"/>
      <c r="L81" s="28"/>
    </row>
    <row r="82" spans="2:47" s="1" customFormat="1" ht="24.9" hidden="1" customHeight="1">
      <c r="B82" s="28"/>
      <c r="C82" s="17" t="s">
        <v>101</v>
      </c>
      <c r="L82" s="28"/>
    </row>
    <row r="83" spans="2:47" s="1" customFormat="1" ht="6.9" hidden="1" customHeight="1">
      <c r="B83" s="28"/>
      <c r="L83" s="28"/>
    </row>
    <row r="84" spans="2:47" s="1" customFormat="1" ht="12" hidden="1" customHeight="1">
      <c r="B84" s="28"/>
      <c r="C84" s="23" t="s">
        <v>15</v>
      </c>
      <c r="L84" s="28"/>
    </row>
    <row r="85" spans="2:47" s="1" customFormat="1" ht="16.5" hidden="1" customHeight="1">
      <c r="B85" s="28"/>
      <c r="E85" s="210" t="str">
        <f>E7</f>
        <v>REKONŠTRUKCIA HYGIENICKÝCH ZARIADENÍ KD</v>
      </c>
      <c r="F85" s="211"/>
      <c r="G85" s="211"/>
      <c r="H85" s="211"/>
      <c r="L85" s="28"/>
    </row>
    <row r="86" spans="2:47" s="1" customFormat="1" ht="12" hidden="1" customHeight="1">
      <c r="B86" s="28"/>
      <c r="C86" s="23" t="s">
        <v>99</v>
      </c>
      <c r="L86" s="28"/>
    </row>
    <row r="87" spans="2:47" s="1" customFormat="1" ht="16.5" hidden="1" customHeight="1">
      <c r="B87" s="28"/>
      <c r="E87" s="188" t="str">
        <f>E9</f>
        <v>01 - Búracie práce</v>
      </c>
      <c r="F87" s="209"/>
      <c r="G87" s="209"/>
      <c r="H87" s="209"/>
      <c r="L87" s="28"/>
    </row>
    <row r="88" spans="2:47" s="1" customFormat="1" ht="6.9" hidden="1" customHeight="1">
      <c r="B88" s="28"/>
      <c r="L88" s="28"/>
    </row>
    <row r="89" spans="2:47" s="1" customFormat="1" ht="12" hidden="1" customHeight="1">
      <c r="B89" s="28"/>
      <c r="C89" s="23" t="s">
        <v>19</v>
      </c>
      <c r="F89" s="21" t="str">
        <f>F12</f>
        <v>kat. úz. Davidov</v>
      </c>
      <c r="I89" s="23" t="s">
        <v>21</v>
      </c>
      <c r="J89" s="51" t="str">
        <f>IF(J12="","",J12)</f>
        <v>3. 2. 2023</v>
      </c>
      <c r="L89" s="28"/>
    </row>
    <row r="90" spans="2:47" s="1" customFormat="1" ht="6.9" hidden="1" customHeight="1">
      <c r="B90" s="28"/>
      <c r="L90" s="28"/>
    </row>
    <row r="91" spans="2:47" s="1" customFormat="1" ht="15.15" hidden="1" customHeight="1">
      <c r="B91" s="28"/>
      <c r="C91" s="23" t="s">
        <v>23</v>
      </c>
      <c r="F91" s="21" t="str">
        <f>E15</f>
        <v>Obec Davidov</v>
      </c>
      <c r="I91" s="23" t="s">
        <v>29</v>
      </c>
      <c r="J91" s="26" t="str">
        <f>E21</f>
        <v>ateliér-m spol. s r.o.</v>
      </c>
      <c r="L91" s="28"/>
    </row>
    <row r="92" spans="2:47" s="1" customFormat="1" ht="15.15" hidden="1" customHeight="1">
      <c r="B92" s="28"/>
      <c r="C92" s="23" t="s">
        <v>27</v>
      </c>
      <c r="F92" s="21">
        <f>IF(E18="","",E18)</f>
        <v>0</v>
      </c>
      <c r="I92" s="23" t="s">
        <v>33</v>
      </c>
      <c r="J92" s="26" t="str">
        <f>E24</f>
        <v>Ing. Daniel Janok</v>
      </c>
      <c r="L92" s="28"/>
    </row>
    <row r="93" spans="2:47" s="1" customFormat="1" ht="10.35" hidden="1" customHeight="1">
      <c r="B93" s="28"/>
      <c r="L93" s="28"/>
    </row>
    <row r="94" spans="2:47" s="1" customFormat="1" ht="29.25" hidden="1" customHeight="1">
      <c r="B94" s="28"/>
      <c r="C94" s="103" t="s">
        <v>102</v>
      </c>
      <c r="D94" s="95"/>
      <c r="E94" s="95"/>
      <c r="F94" s="95"/>
      <c r="G94" s="95"/>
      <c r="H94" s="95"/>
      <c r="I94" s="95"/>
      <c r="J94" s="104" t="s">
        <v>103</v>
      </c>
      <c r="K94" s="95"/>
      <c r="L94" s="28"/>
    </row>
    <row r="95" spans="2:47" s="1" customFormat="1" ht="10.35" hidden="1" customHeight="1">
      <c r="B95" s="28"/>
      <c r="L95" s="28"/>
    </row>
    <row r="96" spans="2:47" s="1" customFormat="1" ht="22.95" hidden="1" customHeight="1">
      <c r="B96" s="28"/>
      <c r="C96" s="105" t="s">
        <v>104</v>
      </c>
      <c r="J96" s="64">
        <f>J127</f>
        <v>0</v>
      </c>
      <c r="L96" s="28"/>
      <c r="AU96" s="13" t="s">
        <v>105</v>
      </c>
    </row>
    <row r="97" spans="2:12" s="8" customFormat="1" ht="24.9" hidden="1" customHeight="1">
      <c r="B97" s="106"/>
      <c r="D97" s="107" t="s">
        <v>106</v>
      </c>
      <c r="E97" s="108"/>
      <c r="F97" s="108"/>
      <c r="G97" s="108"/>
      <c r="H97" s="108"/>
      <c r="I97" s="108"/>
      <c r="J97" s="109">
        <f>J128</f>
        <v>0</v>
      </c>
      <c r="L97" s="106"/>
    </row>
    <row r="98" spans="2:12" s="9" customFormat="1" ht="19.95" hidden="1" customHeight="1">
      <c r="B98" s="110"/>
      <c r="D98" s="111" t="s">
        <v>107</v>
      </c>
      <c r="E98" s="112"/>
      <c r="F98" s="112"/>
      <c r="G98" s="112"/>
      <c r="H98" s="112"/>
      <c r="I98" s="112"/>
      <c r="J98" s="113">
        <f>J129</f>
        <v>0</v>
      </c>
      <c r="L98" s="110"/>
    </row>
    <row r="99" spans="2:12" s="8" customFormat="1" ht="24.9" hidden="1" customHeight="1">
      <c r="B99" s="106"/>
      <c r="D99" s="107" t="s">
        <v>108</v>
      </c>
      <c r="E99" s="108"/>
      <c r="F99" s="108"/>
      <c r="G99" s="108"/>
      <c r="H99" s="108"/>
      <c r="I99" s="108"/>
      <c r="J99" s="109">
        <f>J151</f>
        <v>0</v>
      </c>
      <c r="L99" s="106"/>
    </row>
    <row r="100" spans="2:12" s="9" customFormat="1" ht="19.95" hidden="1" customHeight="1">
      <c r="B100" s="110"/>
      <c r="D100" s="111" t="s">
        <v>109</v>
      </c>
      <c r="E100" s="112"/>
      <c r="F100" s="112"/>
      <c r="G100" s="112"/>
      <c r="H100" s="112"/>
      <c r="I100" s="112"/>
      <c r="J100" s="113">
        <f>J152</f>
        <v>0</v>
      </c>
      <c r="L100" s="110"/>
    </row>
    <row r="101" spans="2:12" s="9" customFormat="1" ht="19.95" hidden="1" customHeight="1">
      <c r="B101" s="110"/>
      <c r="D101" s="111" t="s">
        <v>110</v>
      </c>
      <c r="E101" s="112"/>
      <c r="F101" s="112"/>
      <c r="G101" s="112"/>
      <c r="H101" s="112"/>
      <c r="I101" s="112"/>
      <c r="J101" s="113">
        <f>J154</f>
        <v>0</v>
      </c>
      <c r="L101" s="110"/>
    </row>
    <row r="102" spans="2:12" s="9" customFormat="1" ht="19.95" hidden="1" customHeight="1">
      <c r="B102" s="110"/>
      <c r="D102" s="111" t="s">
        <v>111</v>
      </c>
      <c r="E102" s="112"/>
      <c r="F102" s="112"/>
      <c r="G102" s="112"/>
      <c r="H102" s="112"/>
      <c r="I102" s="112"/>
      <c r="J102" s="113">
        <f>J159</f>
        <v>0</v>
      </c>
      <c r="L102" s="110"/>
    </row>
    <row r="103" spans="2:12" s="9" customFormat="1" ht="19.95" hidden="1" customHeight="1">
      <c r="B103" s="110"/>
      <c r="D103" s="111" t="s">
        <v>112</v>
      </c>
      <c r="E103" s="112"/>
      <c r="F103" s="112"/>
      <c r="G103" s="112"/>
      <c r="H103" s="112"/>
      <c r="I103" s="112"/>
      <c r="J103" s="113">
        <f>J162</f>
        <v>0</v>
      </c>
      <c r="L103" s="110"/>
    </row>
    <row r="104" spans="2:12" s="9" customFormat="1" ht="19.95" hidden="1" customHeight="1">
      <c r="B104" s="110"/>
      <c r="D104" s="111" t="s">
        <v>113</v>
      </c>
      <c r="E104" s="112"/>
      <c r="F104" s="112"/>
      <c r="G104" s="112"/>
      <c r="H104" s="112"/>
      <c r="I104" s="112"/>
      <c r="J104" s="113">
        <f>J164</f>
        <v>0</v>
      </c>
      <c r="L104" s="110"/>
    </row>
    <row r="105" spans="2:12" s="9" customFormat="1" ht="19.95" hidden="1" customHeight="1">
      <c r="B105" s="110"/>
      <c r="D105" s="111" t="s">
        <v>114</v>
      </c>
      <c r="E105" s="112"/>
      <c r="F105" s="112"/>
      <c r="G105" s="112"/>
      <c r="H105" s="112"/>
      <c r="I105" s="112"/>
      <c r="J105" s="113">
        <f>J167</f>
        <v>0</v>
      </c>
      <c r="L105" s="110"/>
    </row>
    <row r="106" spans="2:12" s="8" customFormat="1" ht="24.9" hidden="1" customHeight="1">
      <c r="B106" s="106"/>
      <c r="D106" s="107" t="s">
        <v>115</v>
      </c>
      <c r="E106" s="108"/>
      <c r="F106" s="108"/>
      <c r="G106" s="108"/>
      <c r="H106" s="108"/>
      <c r="I106" s="108"/>
      <c r="J106" s="109">
        <f>J169</f>
        <v>0</v>
      </c>
      <c r="L106" s="106"/>
    </row>
    <row r="107" spans="2:12" s="9" customFormat="1" ht="19.95" hidden="1" customHeight="1">
      <c r="B107" s="110"/>
      <c r="D107" s="111" t="s">
        <v>116</v>
      </c>
      <c r="E107" s="112"/>
      <c r="F107" s="112"/>
      <c r="G107" s="112"/>
      <c r="H107" s="112"/>
      <c r="I107" s="112"/>
      <c r="J107" s="113">
        <f>J170</f>
        <v>0</v>
      </c>
      <c r="L107" s="110"/>
    </row>
    <row r="108" spans="2:12" s="1" customFormat="1" ht="21.75" hidden="1" customHeight="1">
      <c r="B108" s="28"/>
      <c r="L108" s="28"/>
    </row>
    <row r="109" spans="2:12" s="1" customFormat="1" ht="6.9" hidden="1" customHeight="1">
      <c r="B109" s="43"/>
      <c r="C109" s="44"/>
      <c r="D109" s="44"/>
      <c r="E109" s="44"/>
      <c r="F109" s="44"/>
      <c r="G109" s="44"/>
      <c r="H109" s="44"/>
      <c r="I109" s="44"/>
      <c r="J109" s="44"/>
      <c r="K109" s="44"/>
      <c r="L109" s="28"/>
    </row>
    <row r="110" spans="2:12" hidden="1"/>
    <row r="111" spans="2:12" hidden="1"/>
    <row r="112" spans="2:12" hidden="1"/>
    <row r="113" spans="2:63" s="1" customFormat="1" ht="6.9" customHeight="1">
      <c r="B113" s="45"/>
      <c r="C113" s="46"/>
      <c r="D113" s="46"/>
      <c r="E113" s="46"/>
      <c r="F113" s="46"/>
      <c r="G113" s="46"/>
      <c r="H113" s="46"/>
      <c r="I113" s="46"/>
      <c r="J113" s="46"/>
      <c r="K113" s="46"/>
      <c r="L113" s="28"/>
    </row>
    <row r="114" spans="2:63" s="1" customFormat="1" ht="24.9" customHeight="1">
      <c r="B114" s="28"/>
      <c r="C114" s="17" t="s">
        <v>117</v>
      </c>
      <c r="L114" s="28"/>
    </row>
    <row r="115" spans="2:63" s="1" customFormat="1" ht="6.9" customHeight="1">
      <c r="B115" s="28"/>
      <c r="L115" s="28"/>
    </row>
    <row r="116" spans="2:63" s="1" customFormat="1" ht="12" customHeight="1">
      <c r="B116" s="28"/>
      <c r="C116" s="23" t="s">
        <v>15</v>
      </c>
      <c r="L116" s="28"/>
    </row>
    <row r="117" spans="2:63" s="1" customFormat="1" ht="16.5" customHeight="1">
      <c r="B117" s="28"/>
      <c r="E117" s="210" t="str">
        <f>E7</f>
        <v>REKONŠTRUKCIA HYGIENICKÝCH ZARIADENÍ KD</v>
      </c>
      <c r="F117" s="211"/>
      <c r="G117" s="211"/>
      <c r="H117" s="211"/>
      <c r="L117" s="28"/>
    </row>
    <row r="118" spans="2:63" s="1" customFormat="1" ht="12" customHeight="1">
      <c r="B118" s="28"/>
      <c r="C118" s="23" t="s">
        <v>99</v>
      </c>
      <c r="L118" s="28"/>
    </row>
    <row r="119" spans="2:63" s="1" customFormat="1" ht="16.5" customHeight="1">
      <c r="B119" s="28"/>
      <c r="E119" s="188" t="str">
        <f>E9</f>
        <v>01 - Búracie práce</v>
      </c>
      <c r="F119" s="209"/>
      <c r="G119" s="209"/>
      <c r="H119" s="209"/>
      <c r="L119" s="28"/>
    </row>
    <row r="120" spans="2:63" s="1" customFormat="1" ht="6.9" customHeight="1">
      <c r="B120" s="28"/>
      <c r="L120" s="28"/>
    </row>
    <row r="121" spans="2:63" s="1" customFormat="1" ht="12" customHeight="1">
      <c r="B121" s="28"/>
      <c r="C121" s="23" t="s">
        <v>19</v>
      </c>
      <c r="F121" s="21" t="str">
        <f>F12</f>
        <v>kat. úz. Davidov</v>
      </c>
      <c r="I121" s="23" t="s">
        <v>819</v>
      </c>
      <c r="J121" s="51"/>
      <c r="L121" s="28"/>
    </row>
    <row r="122" spans="2:63" s="1" customFormat="1" ht="6.9" customHeight="1">
      <c r="B122" s="28"/>
      <c r="L122" s="28"/>
    </row>
    <row r="123" spans="2:63" s="1" customFormat="1" ht="15.15" customHeight="1">
      <c r="B123" s="28"/>
      <c r="C123" s="23" t="s">
        <v>23</v>
      </c>
      <c r="F123" s="21" t="str">
        <f>E15</f>
        <v>Obec Davidov</v>
      </c>
      <c r="I123" s="23" t="s">
        <v>29</v>
      </c>
      <c r="J123" s="26" t="str">
        <f>E21</f>
        <v>ateliér-m spol. s r.o.</v>
      </c>
      <c r="L123" s="28"/>
    </row>
    <row r="124" spans="2:63" s="1" customFormat="1" ht="15.15" customHeight="1">
      <c r="B124" s="28"/>
      <c r="C124" s="23" t="s">
        <v>27</v>
      </c>
      <c r="F124" s="21"/>
      <c r="I124" s="23" t="s">
        <v>33</v>
      </c>
      <c r="J124" s="26"/>
      <c r="L124" s="28"/>
    </row>
    <row r="125" spans="2:63" s="1" customFormat="1" ht="10.35" customHeight="1">
      <c r="B125" s="28"/>
      <c r="L125" s="28"/>
    </row>
    <row r="126" spans="2:63" s="10" customFormat="1" ht="29.25" customHeight="1">
      <c r="B126" s="114"/>
      <c r="C126" s="115" t="s">
        <v>118</v>
      </c>
      <c r="D126" s="116" t="s">
        <v>61</v>
      </c>
      <c r="E126" s="116" t="s">
        <v>57</v>
      </c>
      <c r="F126" s="116" t="s">
        <v>58</v>
      </c>
      <c r="G126" s="116" t="s">
        <v>119</v>
      </c>
      <c r="H126" s="116" t="s">
        <v>120</v>
      </c>
      <c r="I126" s="116" t="s">
        <v>121</v>
      </c>
      <c r="J126" s="117" t="s">
        <v>103</v>
      </c>
      <c r="K126" s="118" t="s">
        <v>122</v>
      </c>
      <c r="L126" s="114"/>
      <c r="M126" s="57" t="s">
        <v>1</v>
      </c>
      <c r="N126" s="58" t="s">
        <v>40</v>
      </c>
      <c r="O126" s="58" t="s">
        <v>123</v>
      </c>
      <c r="P126" s="58" t="s">
        <v>124</v>
      </c>
      <c r="Q126" s="58" t="s">
        <v>125</v>
      </c>
      <c r="R126" s="58" t="s">
        <v>126</v>
      </c>
      <c r="S126" s="58" t="s">
        <v>127</v>
      </c>
      <c r="T126" s="59" t="s">
        <v>128</v>
      </c>
    </row>
    <row r="127" spans="2:63" s="1" customFormat="1" ht="22.95" customHeight="1">
      <c r="B127" s="28"/>
      <c r="C127" s="62" t="s">
        <v>104</v>
      </c>
      <c r="J127" s="119">
        <f>BK127</f>
        <v>0</v>
      </c>
      <c r="L127" s="28"/>
      <c r="M127" s="60"/>
      <c r="N127" s="52"/>
      <c r="O127" s="52"/>
      <c r="P127" s="120">
        <f>P128+P151+P169</f>
        <v>0</v>
      </c>
      <c r="Q127" s="52"/>
      <c r="R127" s="120">
        <f>R128+R151+R169</f>
        <v>0.14939923999999999</v>
      </c>
      <c r="S127" s="52"/>
      <c r="T127" s="121">
        <f>T128+T151+T169</f>
        <v>20.083054879999999</v>
      </c>
      <c r="AT127" s="13" t="s">
        <v>75</v>
      </c>
      <c r="AU127" s="13" t="s">
        <v>105</v>
      </c>
      <c r="BK127" s="122">
        <f>BK128+BK151+BK169</f>
        <v>0</v>
      </c>
    </row>
    <row r="128" spans="2:63" s="11" customFormat="1" ht="25.95" customHeight="1">
      <c r="B128" s="123"/>
      <c r="D128" s="124" t="s">
        <v>75</v>
      </c>
      <c r="E128" s="125" t="s">
        <v>129</v>
      </c>
      <c r="F128" s="125" t="s">
        <v>130</v>
      </c>
      <c r="I128" s="126"/>
      <c r="J128" s="127">
        <f>BK128</f>
        <v>0</v>
      </c>
      <c r="L128" s="123"/>
      <c r="M128" s="128"/>
      <c r="P128" s="129">
        <f>P129</f>
        <v>0</v>
      </c>
      <c r="R128" s="129">
        <f>R129</f>
        <v>0.14754323999999999</v>
      </c>
      <c r="T128" s="130">
        <f>T129</f>
        <v>17.481994</v>
      </c>
      <c r="AR128" s="124" t="s">
        <v>84</v>
      </c>
      <c r="AT128" s="131" t="s">
        <v>75</v>
      </c>
      <c r="AU128" s="131" t="s">
        <v>76</v>
      </c>
      <c r="AY128" s="124" t="s">
        <v>131</v>
      </c>
      <c r="BK128" s="132">
        <f>BK129</f>
        <v>0</v>
      </c>
    </row>
    <row r="129" spans="2:65" s="11" customFormat="1" ht="22.95" customHeight="1">
      <c r="B129" s="123"/>
      <c r="D129" s="124" t="s">
        <v>75</v>
      </c>
      <c r="E129" s="133" t="s">
        <v>132</v>
      </c>
      <c r="F129" s="133" t="s">
        <v>133</v>
      </c>
      <c r="I129" s="126"/>
      <c r="J129" s="134">
        <f>BK129</f>
        <v>0</v>
      </c>
      <c r="L129" s="123"/>
      <c r="M129" s="128"/>
      <c r="P129" s="129">
        <f>SUM(P130:P150)</f>
        <v>0</v>
      </c>
      <c r="R129" s="129">
        <f>SUM(R130:R150)</f>
        <v>0.14754323999999999</v>
      </c>
      <c r="T129" s="130">
        <f>SUM(T130:T150)</f>
        <v>17.481994</v>
      </c>
      <c r="AR129" s="124" t="s">
        <v>84</v>
      </c>
      <c r="AT129" s="131" t="s">
        <v>75</v>
      </c>
      <c r="AU129" s="131" t="s">
        <v>84</v>
      </c>
      <c r="AY129" s="124" t="s">
        <v>131</v>
      </c>
      <c r="BK129" s="132">
        <f>SUM(BK130:BK150)</f>
        <v>0</v>
      </c>
    </row>
    <row r="130" spans="2:65" s="1" customFormat="1" ht="24.15" customHeight="1">
      <c r="B130" s="135"/>
      <c r="C130" s="136" t="s">
        <v>84</v>
      </c>
      <c r="D130" s="136" t="s">
        <v>134</v>
      </c>
      <c r="E130" s="137" t="s">
        <v>135</v>
      </c>
      <c r="F130" s="138" t="s">
        <v>136</v>
      </c>
      <c r="G130" s="139" t="s">
        <v>137</v>
      </c>
      <c r="H130" s="140">
        <v>75.7</v>
      </c>
      <c r="I130" s="141">
        <v>0</v>
      </c>
      <c r="J130" s="142">
        <f t="shared" ref="J130:J150" si="0">ROUND(I130*H130,2)</f>
        <v>0</v>
      </c>
      <c r="K130" s="143"/>
      <c r="L130" s="28"/>
      <c r="M130" s="144" t="s">
        <v>1</v>
      </c>
      <c r="N130" s="145" t="s">
        <v>42</v>
      </c>
      <c r="P130" s="146">
        <f t="shared" ref="P130:P150" si="1">O130*H130</f>
        <v>0</v>
      </c>
      <c r="Q130" s="146">
        <v>1.92E-3</v>
      </c>
      <c r="R130" s="146">
        <f t="shared" ref="R130:R150" si="2">Q130*H130</f>
        <v>0.145344</v>
      </c>
      <c r="S130" s="146">
        <v>0</v>
      </c>
      <c r="T130" s="147">
        <f t="shared" ref="T130:T150" si="3">S130*H130</f>
        <v>0</v>
      </c>
      <c r="AR130" s="148" t="s">
        <v>138</v>
      </c>
      <c r="AT130" s="148" t="s">
        <v>134</v>
      </c>
      <c r="AU130" s="148" t="s">
        <v>139</v>
      </c>
      <c r="AY130" s="13" t="s">
        <v>131</v>
      </c>
      <c r="BE130" s="149">
        <f t="shared" ref="BE130:BE150" si="4">IF(N130="základná",J130,0)</f>
        <v>0</v>
      </c>
      <c r="BF130" s="149">
        <f t="shared" ref="BF130:BF150" si="5">IF(N130="znížená",J130,0)</f>
        <v>0</v>
      </c>
      <c r="BG130" s="149">
        <f t="shared" ref="BG130:BG150" si="6">IF(N130="zákl. prenesená",J130,0)</f>
        <v>0</v>
      </c>
      <c r="BH130" s="149">
        <f t="shared" ref="BH130:BH150" si="7">IF(N130="zníž. prenesená",J130,0)</f>
        <v>0</v>
      </c>
      <c r="BI130" s="149">
        <f t="shared" ref="BI130:BI150" si="8">IF(N130="nulová",J130,0)</f>
        <v>0</v>
      </c>
      <c r="BJ130" s="13" t="s">
        <v>139</v>
      </c>
      <c r="BK130" s="149">
        <f t="shared" ref="BK130:BK150" si="9">ROUND(I130*H130,2)</f>
        <v>0</v>
      </c>
      <c r="BL130" s="13" t="s">
        <v>138</v>
      </c>
      <c r="BM130" s="148" t="s">
        <v>140</v>
      </c>
    </row>
    <row r="131" spans="2:65" s="1" customFormat="1" ht="16.5" customHeight="1">
      <c r="B131" s="135"/>
      <c r="C131" s="136" t="s">
        <v>139</v>
      </c>
      <c r="D131" s="136" t="s">
        <v>134</v>
      </c>
      <c r="E131" s="137" t="s">
        <v>141</v>
      </c>
      <c r="F131" s="138" t="s">
        <v>142</v>
      </c>
      <c r="G131" s="139" t="s">
        <v>137</v>
      </c>
      <c r="H131" s="140">
        <v>36.654000000000003</v>
      </c>
      <c r="I131" s="141">
        <v>0</v>
      </c>
      <c r="J131" s="142">
        <f t="shared" si="0"/>
        <v>0</v>
      </c>
      <c r="K131" s="143"/>
      <c r="L131" s="28"/>
      <c r="M131" s="144" t="s">
        <v>1</v>
      </c>
      <c r="N131" s="145" t="s">
        <v>42</v>
      </c>
      <c r="P131" s="146">
        <f t="shared" si="1"/>
        <v>0</v>
      </c>
      <c r="Q131" s="146">
        <v>5.0000000000000002E-5</v>
      </c>
      <c r="R131" s="146">
        <f t="shared" si="2"/>
        <v>1.8327000000000003E-3</v>
      </c>
      <c r="S131" s="146">
        <v>0</v>
      </c>
      <c r="T131" s="147">
        <f t="shared" si="3"/>
        <v>0</v>
      </c>
      <c r="AR131" s="148" t="s">
        <v>138</v>
      </c>
      <c r="AT131" s="148" t="s">
        <v>134</v>
      </c>
      <c r="AU131" s="148" t="s">
        <v>139</v>
      </c>
      <c r="AY131" s="13" t="s">
        <v>131</v>
      </c>
      <c r="BE131" s="149">
        <f t="shared" si="4"/>
        <v>0</v>
      </c>
      <c r="BF131" s="149">
        <f t="shared" si="5"/>
        <v>0</v>
      </c>
      <c r="BG131" s="149">
        <f t="shared" si="6"/>
        <v>0</v>
      </c>
      <c r="BH131" s="149">
        <f t="shared" si="7"/>
        <v>0</v>
      </c>
      <c r="BI131" s="149">
        <f t="shared" si="8"/>
        <v>0</v>
      </c>
      <c r="BJ131" s="13" t="s">
        <v>139</v>
      </c>
      <c r="BK131" s="149">
        <f t="shared" si="9"/>
        <v>0</v>
      </c>
      <c r="BL131" s="13" t="s">
        <v>138</v>
      </c>
      <c r="BM131" s="148" t="s">
        <v>143</v>
      </c>
    </row>
    <row r="132" spans="2:65" s="1" customFormat="1" ht="37.950000000000003" customHeight="1">
      <c r="B132" s="135"/>
      <c r="C132" s="136" t="s">
        <v>144</v>
      </c>
      <c r="D132" s="136" t="s">
        <v>134</v>
      </c>
      <c r="E132" s="137" t="s">
        <v>145</v>
      </c>
      <c r="F132" s="138" t="s">
        <v>146</v>
      </c>
      <c r="G132" s="139" t="s">
        <v>137</v>
      </c>
      <c r="H132" s="140">
        <v>44.3</v>
      </c>
      <c r="I132" s="141">
        <v>0</v>
      </c>
      <c r="J132" s="142">
        <f t="shared" si="0"/>
        <v>0</v>
      </c>
      <c r="K132" s="143"/>
      <c r="L132" s="28"/>
      <c r="M132" s="144" t="s">
        <v>1</v>
      </c>
      <c r="N132" s="145" t="s">
        <v>42</v>
      </c>
      <c r="P132" s="146">
        <f t="shared" si="1"/>
        <v>0</v>
      </c>
      <c r="Q132" s="146">
        <v>0</v>
      </c>
      <c r="R132" s="146">
        <f t="shared" si="2"/>
        <v>0</v>
      </c>
      <c r="S132" s="146">
        <v>0.19600000000000001</v>
      </c>
      <c r="T132" s="147">
        <f t="shared" si="3"/>
        <v>8.6828000000000003</v>
      </c>
      <c r="AR132" s="148" t="s">
        <v>138</v>
      </c>
      <c r="AT132" s="148" t="s">
        <v>134</v>
      </c>
      <c r="AU132" s="148" t="s">
        <v>139</v>
      </c>
      <c r="AY132" s="13" t="s">
        <v>131</v>
      </c>
      <c r="BE132" s="149">
        <f t="shared" si="4"/>
        <v>0</v>
      </c>
      <c r="BF132" s="149">
        <f t="shared" si="5"/>
        <v>0</v>
      </c>
      <c r="BG132" s="149">
        <f t="shared" si="6"/>
        <v>0</v>
      </c>
      <c r="BH132" s="149">
        <f t="shared" si="7"/>
        <v>0</v>
      </c>
      <c r="BI132" s="149">
        <f t="shared" si="8"/>
        <v>0</v>
      </c>
      <c r="BJ132" s="13" t="s">
        <v>139</v>
      </c>
      <c r="BK132" s="149">
        <f t="shared" si="9"/>
        <v>0</v>
      </c>
      <c r="BL132" s="13" t="s">
        <v>138</v>
      </c>
      <c r="BM132" s="148" t="s">
        <v>147</v>
      </c>
    </row>
    <row r="133" spans="2:65" s="1" customFormat="1" ht="44.25" customHeight="1">
      <c r="B133" s="135"/>
      <c r="C133" s="136" t="s">
        <v>138</v>
      </c>
      <c r="D133" s="136" t="s">
        <v>134</v>
      </c>
      <c r="E133" s="137" t="s">
        <v>148</v>
      </c>
      <c r="F133" s="138" t="s">
        <v>149</v>
      </c>
      <c r="G133" s="139" t="s">
        <v>150</v>
      </c>
      <c r="H133" s="140">
        <v>0.1</v>
      </c>
      <c r="I133" s="141">
        <v>0</v>
      </c>
      <c r="J133" s="142">
        <f t="shared" si="0"/>
        <v>0</v>
      </c>
      <c r="K133" s="143"/>
      <c r="L133" s="28"/>
      <c r="M133" s="144" t="s">
        <v>1</v>
      </c>
      <c r="N133" s="145" t="s">
        <v>42</v>
      </c>
      <c r="P133" s="146">
        <f t="shared" si="1"/>
        <v>0</v>
      </c>
      <c r="Q133" s="146">
        <v>0</v>
      </c>
      <c r="R133" s="146">
        <f t="shared" si="2"/>
        <v>0</v>
      </c>
      <c r="S133" s="146">
        <v>1.905</v>
      </c>
      <c r="T133" s="147">
        <f t="shared" si="3"/>
        <v>0.1905</v>
      </c>
      <c r="AR133" s="148" t="s">
        <v>138</v>
      </c>
      <c r="AT133" s="148" t="s">
        <v>134</v>
      </c>
      <c r="AU133" s="148" t="s">
        <v>139</v>
      </c>
      <c r="AY133" s="13" t="s">
        <v>131</v>
      </c>
      <c r="BE133" s="149">
        <f t="shared" si="4"/>
        <v>0</v>
      </c>
      <c r="BF133" s="149">
        <f t="shared" si="5"/>
        <v>0</v>
      </c>
      <c r="BG133" s="149">
        <f t="shared" si="6"/>
        <v>0</v>
      </c>
      <c r="BH133" s="149">
        <f t="shared" si="7"/>
        <v>0</v>
      </c>
      <c r="BI133" s="149">
        <f t="shared" si="8"/>
        <v>0</v>
      </c>
      <c r="BJ133" s="13" t="s">
        <v>139</v>
      </c>
      <c r="BK133" s="149">
        <f t="shared" si="9"/>
        <v>0</v>
      </c>
      <c r="BL133" s="13" t="s">
        <v>138</v>
      </c>
      <c r="BM133" s="148" t="s">
        <v>151</v>
      </c>
    </row>
    <row r="134" spans="2:65" s="1" customFormat="1" ht="37.950000000000003" customHeight="1">
      <c r="B134" s="135"/>
      <c r="C134" s="136" t="s">
        <v>152</v>
      </c>
      <c r="D134" s="136" t="s">
        <v>134</v>
      </c>
      <c r="E134" s="137" t="s">
        <v>153</v>
      </c>
      <c r="F134" s="138" t="s">
        <v>154</v>
      </c>
      <c r="G134" s="139" t="s">
        <v>150</v>
      </c>
      <c r="H134" s="140">
        <v>0.63600000000000001</v>
      </c>
      <c r="I134" s="141">
        <v>0</v>
      </c>
      <c r="J134" s="142">
        <f t="shared" si="0"/>
        <v>0</v>
      </c>
      <c r="K134" s="143"/>
      <c r="L134" s="28"/>
      <c r="M134" s="144" t="s">
        <v>1</v>
      </c>
      <c r="N134" s="145" t="s">
        <v>42</v>
      </c>
      <c r="P134" s="146">
        <f t="shared" si="1"/>
        <v>0</v>
      </c>
      <c r="Q134" s="146">
        <v>0</v>
      </c>
      <c r="R134" s="146">
        <f t="shared" si="2"/>
        <v>0</v>
      </c>
      <c r="S134" s="146">
        <v>2.2000000000000002</v>
      </c>
      <c r="T134" s="147">
        <f t="shared" si="3"/>
        <v>1.3992000000000002</v>
      </c>
      <c r="AR134" s="148" t="s">
        <v>138</v>
      </c>
      <c r="AT134" s="148" t="s">
        <v>134</v>
      </c>
      <c r="AU134" s="148" t="s">
        <v>139</v>
      </c>
      <c r="AY134" s="13" t="s">
        <v>131</v>
      </c>
      <c r="BE134" s="149">
        <f t="shared" si="4"/>
        <v>0</v>
      </c>
      <c r="BF134" s="149">
        <f t="shared" si="5"/>
        <v>0</v>
      </c>
      <c r="BG134" s="149">
        <f t="shared" si="6"/>
        <v>0</v>
      </c>
      <c r="BH134" s="149">
        <f t="shared" si="7"/>
        <v>0</v>
      </c>
      <c r="BI134" s="149">
        <f t="shared" si="8"/>
        <v>0</v>
      </c>
      <c r="BJ134" s="13" t="s">
        <v>139</v>
      </c>
      <c r="BK134" s="149">
        <f t="shared" si="9"/>
        <v>0</v>
      </c>
      <c r="BL134" s="13" t="s">
        <v>138</v>
      </c>
      <c r="BM134" s="148" t="s">
        <v>155</v>
      </c>
    </row>
    <row r="135" spans="2:65" s="1" customFormat="1" ht="24.15" customHeight="1">
      <c r="B135" s="135"/>
      <c r="C135" s="136" t="s">
        <v>156</v>
      </c>
      <c r="D135" s="136" t="s">
        <v>134</v>
      </c>
      <c r="E135" s="137" t="s">
        <v>157</v>
      </c>
      <c r="F135" s="138" t="s">
        <v>158</v>
      </c>
      <c r="G135" s="139" t="s">
        <v>137</v>
      </c>
      <c r="H135" s="140">
        <v>36.654000000000003</v>
      </c>
      <c r="I135" s="141">
        <v>0</v>
      </c>
      <c r="J135" s="142">
        <f t="shared" si="0"/>
        <v>0</v>
      </c>
      <c r="K135" s="143"/>
      <c r="L135" s="28"/>
      <c r="M135" s="144" t="s">
        <v>1</v>
      </c>
      <c r="N135" s="145" t="s">
        <v>42</v>
      </c>
      <c r="P135" s="146">
        <f t="shared" si="1"/>
        <v>0</v>
      </c>
      <c r="Q135" s="146">
        <v>1.0000000000000001E-5</v>
      </c>
      <c r="R135" s="146">
        <f t="shared" si="2"/>
        <v>3.6654000000000005E-4</v>
      </c>
      <c r="S135" s="146">
        <v>6.0000000000000001E-3</v>
      </c>
      <c r="T135" s="147">
        <f t="shared" si="3"/>
        <v>0.21992400000000004</v>
      </c>
      <c r="AR135" s="148" t="s">
        <v>138</v>
      </c>
      <c r="AT135" s="148" t="s">
        <v>134</v>
      </c>
      <c r="AU135" s="148" t="s">
        <v>139</v>
      </c>
      <c r="AY135" s="13" t="s">
        <v>131</v>
      </c>
      <c r="BE135" s="149">
        <f t="shared" si="4"/>
        <v>0</v>
      </c>
      <c r="BF135" s="149">
        <f t="shared" si="5"/>
        <v>0</v>
      </c>
      <c r="BG135" s="149">
        <f t="shared" si="6"/>
        <v>0</v>
      </c>
      <c r="BH135" s="149">
        <f t="shared" si="7"/>
        <v>0</v>
      </c>
      <c r="BI135" s="149">
        <f t="shared" si="8"/>
        <v>0</v>
      </c>
      <c r="BJ135" s="13" t="s">
        <v>139</v>
      </c>
      <c r="BK135" s="149">
        <f t="shared" si="9"/>
        <v>0</v>
      </c>
      <c r="BL135" s="13" t="s">
        <v>138</v>
      </c>
      <c r="BM135" s="148" t="s">
        <v>159</v>
      </c>
    </row>
    <row r="136" spans="2:65" s="1" customFormat="1" ht="37.950000000000003" customHeight="1">
      <c r="B136" s="135"/>
      <c r="C136" s="136" t="s">
        <v>160</v>
      </c>
      <c r="D136" s="136" t="s">
        <v>134</v>
      </c>
      <c r="E136" s="137" t="s">
        <v>161</v>
      </c>
      <c r="F136" s="138" t="s">
        <v>162</v>
      </c>
      <c r="G136" s="139" t="s">
        <v>137</v>
      </c>
      <c r="H136" s="140">
        <v>32.555999999999997</v>
      </c>
      <c r="I136" s="141">
        <v>0</v>
      </c>
      <c r="J136" s="142">
        <f t="shared" si="0"/>
        <v>0</v>
      </c>
      <c r="K136" s="143"/>
      <c r="L136" s="28"/>
      <c r="M136" s="144" t="s">
        <v>1</v>
      </c>
      <c r="N136" s="145" t="s">
        <v>42</v>
      </c>
      <c r="P136" s="146">
        <f t="shared" si="1"/>
        <v>0</v>
      </c>
      <c r="Q136" s="146">
        <v>0</v>
      </c>
      <c r="R136" s="146">
        <f t="shared" si="2"/>
        <v>0</v>
      </c>
      <c r="S136" s="146">
        <v>6.5000000000000002E-2</v>
      </c>
      <c r="T136" s="147">
        <f t="shared" si="3"/>
        <v>2.1161399999999997</v>
      </c>
      <c r="AR136" s="148" t="s">
        <v>138</v>
      </c>
      <c r="AT136" s="148" t="s">
        <v>134</v>
      </c>
      <c r="AU136" s="148" t="s">
        <v>139</v>
      </c>
      <c r="AY136" s="13" t="s">
        <v>131</v>
      </c>
      <c r="BE136" s="149">
        <f t="shared" si="4"/>
        <v>0</v>
      </c>
      <c r="BF136" s="149">
        <f t="shared" si="5"/>
        <v>0</v>
      </c>
      <c r="BG136" s="149">
        <f t="shared" si="6"/>
        <v>0</v>
      </c>
      <c r="BH136" s="149">
        <f t="shared" si="7"/>
        <v>0</v>
      </c>
      <c r="BI136" s="149">
        <f t="shared" si="8"/>
        <v>0</v>
      </c>
      <c r="BJ136" s="13" t="s">
        <v>139</v>
      </c>
      <c r="BK136" s="149">
        <f t="shared" si="9"/>
        <v>0</v>
      </c>
      <c r="BL136" s="13" t="s">
        <v>138</v>
      </c>
      <c r="BM136" s="148" t="s">
        <v>163</v>
      </c>
    </row>
    <row r="137" spans="2:65" s="1" customFormat="1" ht="24.15" customHeight="1">
      <c r="B137" s="135"/>
      <c r="C137" s="136" t="s">
        <v>164</v>
      </c>
      <c r="D137" s="136" t="s">
        <v>134</v>
      </c>
      <c r="E137" s="137" t="s">
        <v>165</v>
      </c>
      <c r="F137" s="138" t="s">
        <v>166</v>
      </c>
      <c r="G137" s="139" t="s">
        <v>167</v>
      </c>
      <c r="H137" s="140">
        <v>7</v>
      </c>
      <c r="I137" s="141">
        <v>0</v>
      </c>
      <c r="J137" s="142">
        <f t="shared" si="0"/>
        <v>0</v>
      </c>
      <c r="K137" s="143"/>
      <c r="L137" s="28"/>
      <c r="M137" s="144" t="s">
        <v>1</v>
      </c>
      <c r="N137" s="145" t="s">
        <v>42</v>
      </c>
      <c r="P137" s="146">
        <f t="shared" si="1"/>
        <v>0</v>
      </c>
      <c r="Q137" s="146">
        <v>0</v>
      </c>
      <c r="R137" s="146">
        <f t="shared" si="2"/>
        <v>0</v>
      </c>
      <c r="S137" s="146">
        <v>2.4E-2</v>
      </c>
      <c r="T137" s="147">
        <f t="shared" si="3"/>
        <v>0.16800000000000001</v>
      </c>
      <c r="AR137" s="148" t="s">
        <v>138</v>
      </c>
      <c r="AT137" s="148" t="s">
        <v>134</v>
      </c>
      <c r="AU137" s="148" t="s">
        <v>139</v>
      </c>
      <c r="AY137" s="13" t="s">
        <v>131</v>
      </c>
      <c r="BE137" s="149">
        <f t="shared" si="4"/>
        <v>0</v>
      </c>
      <c r="BF137" s="149">
        <f t="shared" si="5"/>
        <v>0</v>
      </c>
      <c r="BG137" s="149">
        <f t="shared" si="6"/>
        <v>0</v>
      </c>
      <c r="BH137" s="149">
        <f t="shared" si="7"/>
        <v>0</v>
      </c>
      <c r="BI137" s="149">
        <f t="shared" si="8"/>
        <v>0</v>
      </c>
      <c r="BJ137" s="13" t="s">
        <v>139</v>
      </c>
      <c r="BK137" s="149">
        <f t="shared" si="9"/>
        <v>0</v>
      </c>
      <c r="BL137" s="13" t="s">
        <v>138</v>
      </c>
      <c r="BM137" s="148" t="s">
        <v>168</v>
      </c>
    </row>
    <row r="138" spans="2:65" s="1" customFormat="1" ht="24.15" customHeight="1">
      <c r="B138" s="135"/>
      <c r="C138" s="136" t="s">
        <v>132</v>
      </c>
      <c r="D138" s="136" t="s">
        <v>134</v>
      </c>
      <c r="E138" s="137" t="s">
        <v>169</v>
      </c>
      <c r="F138" s="138" t="s">
        <v>170</v>
      </c>
      <c r="G138" s="139" t="s">
        <v>167</v>
      </c>
      <c r="H138" s="140">
        <v>2</v>
      </c>
      <c r="I138" s="141">
        <v>0</v>
      </c>
      <c r="J138" s="142">
        <f t="shared" si="0"/>
        <v>0</v>
      </c>
      <c r="K138" s="143"/>
      <c r="L138" s="28"/>
      <c r="M138" s="144" t="s">
        <v>1</v>
      </c>
      <c r="N138" s="145" t="s">
        <v>42</v>
      </c>
      <c r="P138" s="146">
        <f t="shared" si="1"/>
        <v>0</v>
      </c>
      <c r="Q138" s="146">
        <v>0</v>
      </c>
      <c r="R138" s="146">
        <f t="shared" si="2"/>
        <v>0</v>
      </c>
      <c r="S138" s="146">
        <v>2.7E-2</v>
      </c>
      <c r="T138" s="147">
        <f t="shared" si="3"/>
        <v>5.3999999999999999E-2</v>
      </c>
      <c r="AR138" s="148" t="s">
        <v>138</v>
      </c>
      <c r="AT138" s="148" t="s">
        <v>134</v>
      </c>
      <c r="AU138" s="148" t="s">
        <v>139</v>
      </c>
      <c r="AY138" s="13" t="s">
        <v>131</v>
      </c>
      <c r="BE138" s="149">
        <f t="shared" si="4"/>
        <v>0</v>
      </c>
      <c r="BF138" s="149">
        <f t="shared" si="5"/>
        <v>0</v>
      </c>
      <c r="BG138" s="149">
        <f t="shared" si="6"/>
        <v>0</v>
      </c>
      <c r="BH138" s="149">
        <f t="shared" si="7"/>
        <v>0</v>
      </c>
      <c r="BI138" s="149">
        <f t="shared" si="8"/>
        <v>0</v>
      </c>
      <c r="BJ138" s="13" t="s">
        <v>139</v>
      </c>
      <c r="BK138" s="149">
        <f t="shared" si="9"/>
        <v>0</v>
      </c>
      <c r="BL138" s="13" t="s">
        <v>138</v>
      </c>
      <c r="BM138" s="148" t="s">
        <v>171</v>
      </c>
    </row>
    <row r="139" spans="2:65" s="1" customFormat="1" ht="24.15" customHeight="1">
      <c r="B139" s="135"/>
      <c r="C139" s="136" t="s">
        <v>172</v>
      </c>
      <c r="D139" s="136" t="s">
        <v>134</v>
      </c>
      <c r="E139" s="137" t="s">
        <v>173</v>
      </c>
      <c r="F139" s="138" t="s">
        <v>174</v>
      </c>
      <c r="G139" s="139" t="s">
        <v>137</v>
      </c>
      <c r="H139" s="140">
        <v>4.8</v>
      </c>
      <c r="I139" s="141">
        <v>0</v>
      </c>
      <c r="J139" s="142">
        <f t="shared" si="0"/>
        <v>0</v>
      </c>
      <c r="K139" s="143"/>
      <c r="L139" s="28"/>
      <c r="M139" s="144" t="s">
        <v>1</v>
      </c>
      <c r="N139" s="145" t="s">
        <v>42</v>
      </c>
      <c r="P139" s="146">
        <f t="shared" si="1"/>
        <v>0</v>
      </c>
      <c r="Q139" s="146">
        <v>0</v>
      </c>
      <c r="R139" s="146">
        <f t="shared" si="2"/>
        <v>0</v>
      </c>
      <c r="S139" s="146">
        <v>6.7000000000000004E-2</v>
      </c>
      <c r="T139" s="147">
        <f t="shared" si="3"/>
        <v>0.3216</v>
      </c>
      <c r="AR139" s="148" t="s">
        <v>138</v>
      </c>
      <c r="AT139" s="148" t="s">
        <v>134</v>
      </c>
      <c r="AU139" s="148" t="s">
        <v>139</v>
      </c>
      <c r="AY139" s="13" t="s">
        <v>131</v>
      </c>
      <c r="BE139" s="149">
        <f t="shared" si="4"/>
        <v>0</v>
      </c>
      <c r="BF139" s="149">
        <f t="shared" si="5"/>
        <v>0</v>
      </c>
      <c r="BG139" s="149">
        <f t="shared" si="6"/>
        <v>0</v>
      </c>
      <c r="BH139" s="149">
        <f t="shared" si="7"/>
        <v>0</v>
      </c>
      <c r="BI139" s="149">
        <f t="shared" si="8"/>
        <v>0</v>
      </c>
      <c r="BJ139" s="13" t="s">
        <v>139</v>
      </c>
      <c r="BK139" s="149">
        <f t="shared" si="9"/>
        <v>0</v>
      </c>
      <c r="BL139" s="13" t="s">
        <v>138</v>
      </c>
      <c r="BM139" s="148" t="s">
        <v>175</v>
      </c>
    </row>
    <row r="140" spans="2:65" s="1" customFormat="1" ht="24.15" customHeight="1">
      <c r="B140" s="135"/>
      <c r="C140" s="136" t="s">
        <v>176</v>
      </c>
      <c r="D140" s="136" t="s">
        <v>134</v>
      </c>
      <c r="E140" s="137" t="s">
        <v>177</v>
      </c>
      <c r="F140" s="138" t="s">
        <v>178</v>
      </c>
      <c r="G140" s="139" t="s">
        <v>137</v>
      </c>
      <c r="H140" s="140">
        <v>9.1999999999999993</v>
      </c>
      <c r="I140" s="141">
        <v>0</v>
      </c>
      <c r="J140" s="142">
        <f t="shared" si="0"/>
        <v>0</v>
      </c>
      <c r="K140" s="143"/>
      <c r="L140" s="28"/>
      <c r="M140" s="144" t="s">
        <v>1</v>
      </c>
      <c r="N140" s="145" t="s">
        <v>42</v>
      </c>
      <c r="P140" s="146">
        <f t="shared" si="1"/>
        <v>0</v>
      </c>
      <c r="Q140" s="146">
        <v>0</v>
      </c>
      <c r="R140" s="146">
        <f t="shared" si="2"/>
        <v>0</v>
      </c>
      <c r="S140" s="146">
        <v>7.5999999999999998E-2</v>
      </c>
      <c r="T140" s="147">
        <f t="shared" si="3"/>
        <v>0.69919999999999993</v>
      </c>
      <c r="AR140" s="148" t="s">
        <v>138</v>
      </c>
      <c r="AT140" s="148" t="s">
        <v>134</v>
      </c>
      <c r="AU140" s="148" t="s">
        <v>139</v>
      </c>
      <c r="AY140" s="13" t="s">
        <v>131</v>
      </c>
      <c r="BE140" s="149">
        <f t="shared" si="4"/>
        <v>0</v>
      </c>
      <c r="BF140" s="149">
        <f t="shared" si="5"/>
        <v>0</v>
      </c>
      <c r="BG140" s="149">
        <f t="shared" si="6"/>
        <v>0</v>
      </c>
      <c r="BH140" s="149">
        <f t="shared" si="7"/>
        <v>0</v>
      </c>
      <c r="BI140" s="149">
        <f t="shared" si="8"/>
        <v>0</v>
      </c>
      <c r="BJ140" s="13" t="s">
        <v>139</v>
      </c>
      <c r="BK140" s="149">
        <f t="shared" si="9"/>
        <v>0</v>
      </c>
      <c r="BL140" s="13" t="s">
        <v>138</v>
      </c>
      <c r="BM140" s="148" t="s">
        <v>179</v>
      </c>
    </row>
    <row r="141" spans="2:65" s="1" customFormat="1" ht="24.15" customHeight="1">
      <c r="B141" s="135"/>
      <c r="C141" s="136" t="s">
        <v>180</v>
      </c>
      <c r="D141" s="136" t="s">
        <v>134</v>
      </c>
      <c r="E141" s="137" t="s">
        <v>181</v>
      </c>
      <c r="F141" s="138" t="s">
        <v>182</v>
      </c>
      <c r="G141" s="139" t="s">
        <v>137</v>
      </c>
      <c r="H141" s="140">
        <v>2.5</v>
      </c>
      <c r="I141" s="141">
        <v>0</v>
      </c>
      <c r="J141" s="142">
        <f t="shared" si="0"/>
        <v>0</v>
      </c>
      <c r="K141" s="143"/>
      <c r="L141" s="28"/>
      <c r="M141" s="144" t="s">
        <v>1</v>
      </c>
      <c r="N141" s="145" t="s">
        <v>42</v>
      </c>
      <c r="P141" s="146">
        <f t="shared" si="1"/>
        <v>0</v>
      </c>
      <c r="Q141" s="146">
        <v>0</v>
      </c>
      <c r="R141" s="146">
        <f t="shared" si="2"/>
        <v>0</v>
      </c>
      <c r="S141" s="146">
        <v>6.3E-2</v>
      </c>
      <c r="T141" s="147">
        <f t="shared" si="3"/>
        <v>0.1575</v>
      </c>
      <c r="AR141" s="148" t="s">
        <v>138</v>
      </c>
      <c r="AT141" s="148" t="s">
        <v>134</v>
      </c>
      <c r="AU141" s="148" t="s">
        <v>139</v>
      </c>
      <c r="AY141" s="13" t="s">
        <v>131</v>
      </c>
      <c r="BE141" s="149">
        <f t="shared" si="4"/>
        <v>0</v>
      </c>
      <c r="BF141" s="149">
        <f t="shared" si="5"/>
        <v>0</v>
      </c>
      <c r="BG141" s="149">
        <f t="shared" si="6"/>
        <v>0</v>
      </c>
      <c r="BH141" s="149">
        <f t="shared" si="7"/>
        <v>0</v>
      </c>
      <c r="BI141" s="149">
        <f t="shared" si="8"/>
        <v>0</v>
      </c>
      <c r="BJ141" s="13" t="s">
        <v>139</v>
      </c>
      <c r="BK141" s="149">
        <f t="shared" si="9"/>
        <v>0</v>
      </c>
      <c r="BL141" s="13" t="s">
        <v>138</v>
      </c>
      <c r="BM141" s="148" t="s">
        <v>183</v>
      </c>
    </row>
    <row r="142" spans="2:65" s="1" customFormat="1" ht="24.15" customHeight="1">
      <c r="B142" s="135"/>
      <c r="C142" s="136" t="s">
        <v>184</v>
      </c>
      <c r="D142" s="136" t="s">
        <v>134</v>
      </c>
      <c r="E142" s="137" t="s">
        <v>185</v>
      </c>
      <c r="F142" s="138" t="s">
        <v>186</v>
      </c>
      <c r="G142" s="139" t="s">
        <v>150</v>
      </c>
      <c r="H142" s="140">
        <v>0.16200000000000001</v>
      </c>
      <c r="I142" s="141">
        <v>0</v>
      </c>
      <c r="J142" s="142">
        <f t="shared" si="0"/>
        <v>0</v>
      </c>
      <c r="K142" s="143"/>
      <c r="L142" s="28"/>
      <c r="M142" s="144" t="s">
        <v>1</v>
      </c>
      <c r="N142" s="145" t="s">
        <v>42</v>
      </c>
      <c r="P142" s="146">
        <f t="shared" si="1"/>
        <v>0</v>
      </c>
      <c r="Q142" s="146">
        <v>0</v>
      </c>
      <c r="R142" s="146">
        <f t="shared" si="2"/>
        <v>0</v>
      </c>
      <c r="S142" s="146">
        <v>1.875</v>
      </c>
      <c r="T142" s="147">
        <f t="shared" si="3"/>
        <v>0.30375000000000002</v>
      </c>
      <c r="AR142" s="148" t="s">
        <v>138</v>
      </c>
      <c r="AT142" s="148" t="s">
        <v>134</v>
      </c>
      <c r="AU142" s="148" t="s">
        <v>139</v>
      </c>
      <c r="AY142" s="13" t="s">
        <v>131</v>
      </c>
      <c r="BE142" s="149">
        <f t="shared" si="4"/>
        <v>0</v>
      </c>
      <c r="BF142" s="149">
        <f t="shared" si="5"/>
        <v>0</v>
      </c>
      <c r="BG142" s="149">
        <f t="shared" si="6"/>
        <v>0</v>
      </c>
      <c r="BH142" s="149">
        <f t="shared" si="7"/>
        <v>0</v>
      </c>
      <c r="BI142" s="149">
        <f t="shared" si="8"/>
        <v>0</v>
      </c>
      <c r="BJ142" s="13" t="s">
        <v>139</v>
      </c>
      <c r="BK142" s="149">
        <f t="shared" si="9"/>
        <v>0</v>
      </c>
      <c r="BL142" s="13" t="s">
        <v>138</v>
      </c>
      <c r="BM142" s="148" t="s">
        <v>187</v>
      </c>
    </row>
    <row r="143" spans="2:65" s="1" customFormat="1" ht="24.15" customHeight="1">
      <c r="B143" s="135"/>
      <c r="C143" s="136" t="s">
        <v>188</v>
      </c>
      <c r="D143" s="136" t="s">
        <v>134</v>
      </c>
      <c r="E143" s="137" t="s">
        <v>189</v>
      </c>
      <c r="F143" s="138" t="s">
        <v>190</v>
      </c>
      <c r="G143" s="139" t="s">
        <v>191</v>
      </c>
      <c r="H143" s="140">
        <v>46.4</v>
      </c>
      <c r="I143" s="141">
        <v>0</v>
      </c>
      <c r="J143" s="142">
        <f t="shared" si="0"/>
        <v>0</v>
      </c>
      <c r="K143" s="143"/>
      <c r="L143" s="28"/>
      <c r="M143" s="144" t="s">
        <v>1</v>
      </c>
      <c r="N143" s="145" t="s">
        <v>42</v>
      </c>
      <c r="P143" s="146">
        <f t="shared" si="1"/>
        <v>0</v>
      </c>
      <c r="Q143" s="146">
        <v>0</v>
      </c>
      <c r="R143" s="146">
        <f t="shared" si="2"/>
        <v>0</v>
      </c>
      <c r="S143" s="146">
        <v>0</v>
      </c>
      <c r="T143" s="147">
        <f t="shared" si="3"/>
        <v>0</v>
      </c>
      <c r="AR143" s="148" t="s">
        <v>138</v>
      </c>
      <c r="AT143" s="148" t="s">
        <v>134</v>
      </c>
      <c r="AU143" s="148" t="s">
        <v>139</v>
      </c>
      <c r="AY143" s="13" t="s">
        <v>131</v>
      </c>
      <c r="BE143" s="149">
        <f t="shared" si="4"/>
        <v>0</v>
      </c>
      <c r="BF143" s="149">
        <f t="shared" si="5"/>
        <v>0</v>
      </c>
      <c r="BG143" s="149">
        <f t="shared" si="6"/>
        <v>0</v>
      </c>
      <c r="BH143" s="149">
        <f t="shared" si="7"/>
        <v>0</v>
      </c>
      <c r="BI143" s="149">
        <f t="shared" si="8"/>
        <v>0</v>
      </c>
      <c r="BJ143" s="13" t="s">
        <v>139</v>
      </c>
      <c r="BK143" s="149">
        <f t="shared" si="9"/>
        <v>0</v>
      </c>
      <c r="BL143" s="13" t="s">
        <v>138</v>
      </c>
      <c r="BM143" s="148" t="s">
        <v>192</v>
      </c>
    </row>
    <row r="144" spans="2:65" s="1" customFormat="1" ht="33" customHeight="1">
      <c r="B144" s="135"/>
      <c r="C144" s="136" t="s">
        <v>193</v>
      </c>
      <c r="D144" s="136" t="s">
        <v>134</v>
      </c>
      <c r="E144" s="137" t="s">
        <v>194</v>
      </c>
      <c r="F144" s="138" t="s">
        <v>195</v>
      </c>
      <c r="G144" s="139" t="s">
        <v>137</v>
      </c>
      <c r="H144" s="140">
        <v>37.590000000000003</v>
      </c>
      <c r="I144" s="141">
        <v>0</v>
      </c>
      <c r="J144" s="142">
        <f t="shared" si="0"/>
        <v>0</v>
      </c>
      <c r="K144" s="143"/>
      <c r="L144" s="28"/>
      <c r="M144" s="144" t="s">
        <v>1</v>
      </c>
      <c r="N144" s="145" t="s">
        <v>42</v>
      </c>
      <c r="P144" s="146">
        <f t="shared" si="1"/>
        <v>0</v>
      </c>
      <c r="Q144" s="146">
        <v>0</v>
      </c>
      <c r="R144" s="146">
        <f t="shared" si="2"/>
        <v>0</v>
      </c>
      <c r="S144" s="146">
        <v>4.5999999999999999E-2</v>
      </c>
      <c r="T144" s="147">
        <f t="shared" si="3"/>
        <v>1.7291400000000001</v>
      </c>
      <c r="AR144" s="148" t="s">
        <v>138</v>
      </c>
      <c r="AT144" s="148" t="s">
        <v>134</v>
      </c>
      <c r="AU144" s="148" t="s">
        <v>139</v>
      </c>
      <c r="AY144" s="13" t="s">
        <v>131</v>
      </c>
      <c r="BE144" s="149">
        <f t="shared" si="4"/>
        <v>0</v>
      </c>
      <c r="BF144" s="149">
        <f t="shared" si="5"/>
        <v>0</v>
      </c>
      <c r="BG144" s="149">
        <f t="shared" si="6"/>
        <v>0</v>
      </c>
      <c r="BH144" s="149">
        <f t="shared" si="7"/>
        <v>0</v>
      </c>
      <c r="BI144" s="149">
        <f t="shared" si="8"/>
        <v>0</v>
      </c>
      <c r="BJ144" s="13" t="s">
        <v>139</v>
      </c>
      <c r="BK144" s="149">
        <f t="shared" si="9"/>
        <v>0</v>
      </c>
      <c r="BL144" s="13" t="s">
        <v>138</v>
      </c>
      <c r="BM144" s="148" t="s">
        <v>196</v>
      </c>
    </row>
    <row r="145" spans="2:65" s="1" customFormat="1" ht="37.950000000000003" customHeight="1">
      <c r="B145" s="135"/>
      <c r="C145" s="136" t="s">
        <v>197</v>
      </c>
      <c r="D145" s="136" t="s">
        <v>134</v>
      </c>
      <c r="E145" s="137" t="s">
        <v>198</v>
      </c>
      <c r="F145" s="138" t="s">
        <v>199</v>
      </c>
      <c r="G145" s="139" t="s">
        <v>137</v>
      </c>
      <c r="H145" s="140">
        <v>21.18</v>
      </c>
      <c r="I145" s="141">
        <v>0</v>
      </c>
      <c r="J145" s="142">
        <f t="shared" si="0"/>
        <v>0</v>
      </c>
      <c r="K145" s="143"/>
      <c r="L145" s="28"/>
      <c r="M145" s="144" t="s">
        <v>1</v>
      </c>
      <c r="N145" s="145" t="s">
        <v>42</v>
      </c>
      <c r="P145" s="146">
        <f t="shared" si="1"/>
        <v>0</v>
      </c>
      <c r="Q145" s="146">
        <v>0</v>
      </c>
      <c r="R145" s="146">
        <f t="shared" si="2"/>
        <v>0</v>
      </c>
      <c r="S145" s="146">
        <v>6.8000000000000005E-2</v>
      </c>
      <c r="T145" s="147">
        <f t="shared" si="3"/>
        <v>1.4402400000000002</v>
      </c>
      <c r="AR145" s="148" t="s">
        <v>138</v>
      </c>
      <c r="AT145" s="148" t="s">
        <v>134</v>
      </c>
      <c r="AU145" s="148" t="s">
        <v>139</v>
      </c>
      <c r="AY145" s="13" t="s">
        <v>131</v>
      </c>
      <c r="BE145" s="149">
        <f t="shared" si="4"/>
        <v>0</v>
      </c>
      <c r="BF145" s="149">
        <f t="shared" si="5"/>
        <v>0</v>
      </c>
      <c r="BG145" s="149">
        <f t="shared" si="6"/>
        <v>0</v>
      </c>
      <c r="BH145" s="149">
        <f t="shared" si="7"/>
        <v>0</v>
      </c>
      <c r="BI145" s="149">
        <f t="shared" si="8"/>
        <v>0</v>
      </c>
      <c r="BJ145" s="13" t="s">
        <v>139</v>
      </c>
      <c r="BK145" s="149">
        <f t="shared" si="9"/>
        <v>0</v>
      </c>
      <c r="BL145" s="13" t="s">
        <v>138</v>
      </c>
      <c r="BM145" s="148" t="s">
        <v>200</v>
      </c>
    </row>
    <row r="146" spans="2:65" s="1" customFormat="1" ht="21.75" customHeight="1">
      <c r="B146" s="135"/>
      <c r="C146" s="136" t="s">
        <v>201</v>
      </c>
      <c r="D146" s="136" t="s">
        <v>134</v>
      </c>
      <c r="E146" s="137" t="s">
        <v>202</v>
      </c>
      <c r="F146" s="138" t="s">
        <v>203</v>
      </c>
      <c r="G146" s="139" t="s">
        <v>204</v>
      </c>
      <c r="H146" s="140">
        <v>24.821000000000002</v>
      </c>
      <c r="I146" s="141">
        <v>0</v>
      </c>
      <c r="J146" s="142">
        <f t="shared" si="0"/>
        <v>0</v>
      </c>
      <c r="K146" s="143"/>
      <c r="L146" s="28"/>
      <c r="M146" s="144" t="s">
        <v>1</v>
      </c>
      <c r="N146" s="145" t="s">
        <v>42</v>
      </c>
      <c r="P146" s="146">
        <f t="shared" si="1"/>
        <v>0</v>
      </c>
      <c r="Q146" s="146">
        <v>0</v>
      </c>
      <c r="R146" s="146">
        <f t="shared" si="2"/>
        <v>0</v>
      </c>
      <c r="S146" s="146">
        <v>0</v>
      </c>
      <c r="T146" s="147">
        <f t="shared" si="3"/>
        <v>0</v>
      </c>
      <c r="AR146" s="148" t="s">
        <v>138</v>
      </c>
      <c r="AT146" s="148" t="s">
        <v>134</v>
      </c>
      <c r="AU146" s="148" t="s">
        <v>139</v>
      </c>
      <c r="AY146" s="13" t="s">
        <v>131</v>
      </c>
      <c r="BE146" s="149">
        <f t="shared" si="4"/>
        <v>0</v>
      </c>
      <c r="BF146" s="149">
        <f t="shared" si="5"/>
        <v>0</v>
      </c>
      <c r="BG146" s="149">
        <f t="shared" si="6"/>
        <v>0</v>
      </c>
      <c r="BH146" s="149">
        <f t="shared" si="7"/>
        <v>0</v>
      </c>
      <c r="BI146" s="149">
        <f t="shared" si="8"/>
        <v>0</v>
      </c>
      <c r="BJ146" s="13" t="s">
        <v>139</v>
      </c>
      <c r="BK146" s="149">
        <f t="shared" si="9"/>
        <v>0</v>
      </c>
      <c r="BL146" s="13" t="s">
        <v>138</v>
      </c>
      <c r="BM146" s="148" t="s">
        <v>205</v>
      </c>
    </row>
    <row r="147" spans="2:65" s="1" customFormat="1" ht="24.15" customHeight="1">
      <c r="B147" s="135"/>
      <c r="C147" s="136" t="s">
        <v>206</v>
      </c>
      <c r="D147" s="136" t="s">
        <v>134</v>
      </c>
      <c r="E147" s="137" t="s">
        <v>207</v>
      </c>
      <c r="F147" s="138" t="s">
        <v>208</v>
      </c>
      <c r="G147" s="139" t="s">
        <v>204</v>
      </c>
      <c r="H147" s="140">
        <v>496.42</v>
      </c>
      <c r="I147" s="141">
        <v>0</v>
      </c>
      <c r="J147" s="142">
        <f t="shared" si="0"/>
        <v>0</v>
      </c>
      <c r="K147" s="143"/>
      <c r="L147" s="28"/>
      <c r="M147" s="144" t="s">
        <v>1</v>
      </c>
      <c r="N147" s="145" t="s">
        <v>42</v>
      </c>
      <c r="P147" s="146">
        <f t="shared" si="1"/>
        <v>0</v>
      </c>
      <c r="Q147" s="146">
        <v>0</v>
      </c>
      <c r="R147" s="146">
        <f t="shared" si="2"/>
        <v>0</v>
      </c>
      <c r="S147" s="146">
        <v>0</v>
      </c>
      <c r="T147" s="147">
        <f t="shared" si="3"/>
        <v>0</v>
      </c>
      <c r="AR147" s="148" t="s">
        <v>138</v>
      </c>
      <c r="AT147" s="148" t="s">
        <v>134</v>
      </c>
      <c r="AU147" s="148" t="s">
        <v>139</v>
      </c>
      <c r="AY147" s="13" t="s">
        <v>131</v>
      </c>
      <c r="BE147" s="149">
        <f t="shared" si="4"/>
        <v>0</v>
      </c>
      <c r="BF147" s="149">
        <f t="shared" si="5"/>
        <v>0</v>
      </c>
      <c r="BG147" s="149">
        <f t="shared" si="6"/>
        <v>0</v>
      </c>
      <c r="BH147" s="149">
        <f t="shared" si="7"/>
        <v>0</v>
      </c>
      <c r="BI147" s="149">
        <f t="shared" si="8"/>
        <v>0</v>
      </c>
      <c r="BJ147" s="13" t="s">
        <v>139</v>
      </c>
      <c r="BK147" s="149">
        <f t="shared" si="9"/>
        <v>0</v>
      </c>
      <c r="BL147" s="13" t="s">
        <v>138</v>
      </c>
      <c r="BM147" s="148" t="s">
        <v>209</v>
      </c>
    </row>
    <row r="148" spans="2:65" s="1" customFormat="1" ht="24.15" customHeight="1">
      <c r="B148" s="135"/>
      <c r="C148" s="136" t="s">
        <v>210</v>
      </c>
      <c r="D148" s="136" t="s">
        <v>134</v>
      </c>
      <c r="E148" s="137" t="s">
        <v>211</v>
      </c>
      <c r="F148" s="138" t="s">
        <v>212</v>
      </c>
      <c r="G148" s="139" t="s">
        <v>204</v>
      </c>
      <c r="H148" s="140">
        <v>24.821000000000002</v>
      </c>
      <c r="I148" s="141">
        <v>0</v>
      </c>
      <c r="J148" s="142">
        <f t="shared" si="0"/>
        <v>0</v>
      </c>
      <c r="K148" s="143"/>
      <c r="L148" s="28"/>
      <c r="M148" s="144" t="s">
        <v>1</v>
      </c>
      <c r="N148" s="145" t="s">
        <v>42</v>
      </c>
      <c r="P148" s="146">
        <f t="shared" si="1"/>
        <v>0</v>
      </c>
      <c r="Q148" s="146">
        <v>0</v>
      </c>
      <c r="R148" s="146">
        <f t="shared" si="2"/>
        <v>0</v>
      </c>
      <c r="S148" s="146">
        <v>0</v>
      </c>
      <c r="T148" s="147">
        <f t="shared" si="3"/>
        <v>0</v>
      </c>
      <c r="AR148" s="148" t="s">
        <v>138</v>
      </c>
      <c r="AT148" s="148" t="s">
        <v>134</v>
      </c>
      <c r="AU148" s="148" t="s">
        <v>139</v>
      </c>
      <c r="AY148" s="13" t="s">
        <v>131</v>
      </c>
      <c r="BE148" s="149">
        <f t="shared" si="4"/>
        <v>0</v>
      </c>
      <c r="BF148" s="149">
        <f t="shared" si="5"/>
        <v>0</v>
      </c>
      <c r="BG148" s="149">
        <f t="shared" si="6"/>
        <v>0</v>
      </c>
      <c r="BH148" s="149">
        <f t="shared" si="7"/>
        <v>0</v>
      </c>
      <c r="BI148" s="149">
        <f t="shared" si="8"/>
        <v>0</v>
      </c>
      <c r="BJ148" s="13" t="s">
        <v>139</v>
      </c>
      <c r="BK148" s="149">
        <f t="shared" si="9"/>
        <v>0</v>
      </c>
      <c r="BL148" s="13" t="s">
        <v>138</v>
      </c>
      <c r="BM148" s="148" t="s">
        <v>213</v>
      </c>
    </row>
    <row r="149" spans="2:65" s="1" customFormat="1" ht="24.15" customHeight="1">
      <c r="B149" s="135"/>
      <c r="C149" s="136" t="s">
        <v>7</v>
      </c>
      <c r="D149" s="136" t="s">
        <v>134</v>
      </c>
      <c r="E149" s="137" t="s">
        <v>214</v>
      </c>
      <c r="F149" s="138" t="s">
        <v>215</v>
      </c>
      <c r="G149" s="139" t="s">
        <v>204</v>
      </c>
      <c r="H149" s="140">
        <v>24.821000000000002</v>
      </c>
      <c r="I149" s="141">
        <v>0</v>
      </c>
      <c r="J149" s="142">
        <f t="shared" si="0"/>
        <v>0</v>
      </c>
      <c r="K149" s="143"/>
      <c r="L149" s="28"/>
      <c r="M149" s="144" t="s">
        <v>1</v>
      </c>
      <c r="N149" s="145" t="s">
        <v>42</v>
      </c>
      <c r="P149" s="146">
        <f t="shared" si="1"/>
        <v>0</v>
      </c>
      <c r="Q149" s="146">
        <v>0</v>
      </c>
      <c r="R149" s="146">
        <f t="shared" si="2"/>
        <v>0</v>
      </c>
      <c r="S149" s="146">
        <v>0</v>
      </c>
      <c r="T149" s="147">
        <f t="shared" si="3"/>
        <v>0</v>
      </c>
      <c r="AR149" s="148" t="s">
        <v>138</v>
      </c>
      <c r="AT149" s="148" t="s">
        <v>134</v>
      </c>
      <c r="AU149" s="148" t="s">
        <v>139</v>
      </c>
      <c r="AY149" s="13" t="s">
        <v>131</v>
      </c>
      <c r="BE149" s="149">
        <f t="shared" si="4"/>
        <v>0</v>
      </c>
      <c r="BF149" s="149">
        <f t="shared" si="5"/>
        <v>0</v>
      </c>
      <c r="BG149" s="149">
        <f t="shared" si="6"/>
        <v>0</v>
      </c>
      <c r="BH149" s="149">
        <f t="shared" si="7"/>
        <v>0</v>
      </c>
      <c r="BI149" s="149">
        <f t="shared" si="8"/>
        <v>0</v>
      </c>
      <c r="BJ149" s="13" t="s">
        <v>139</v>
      </c>
      <c r="BK149" s="149">
        <f t="shared" si="9"/>
        <v>0</v>
      </c>
      <c r="BL149" s="13" t="s">
        <v>138</v>
      </c>
      <c r="BM149" s="148" t="s">
        <v>216</v>
      </c>
    </row>
    <row r="150" spans="2:65" s="1" customFormat="1" ht="16.5" customHeight="1">
      <c r="B150" s="135"/>
      <c r="C150" s="136" t="s">
        <v>217</v>
      </c>
      <c r="D150" s="136" t="s">
        <v>134</v>
      </c>
      <c r="E150" s="137" t="s">
        <v>218</v>
      </c>
      <c r="F150" s="138" t="s">
        <v>219</v>
      </c>
      <c r="G150" s="139" t="s">
        <v>167</v>
      </c>
      <c r="H150" s="140">
        <v>3</v>
      </c>
      <c r="I150" s="141">
        <v>0</v>
      </c>
      <c r="J150" s="142">
        <f t="shared" si="0"/>
        <v>0</v>
      </c>
      <c r="K150" s="143"/>
      <c r="L150" s="28"/>
      <c r="M150" s="144" t="s">
        <v>1</v>
      </c>
      <c r="N150" s="145" t="s">
        <v>42</v>
      </c>
      <c r="P150" s="146">
        <f t="shared" si="1"/>
        <v>0</v>
      </c>
      <c r="Q150" s="146">
        <v>0</v>
      </c>
      <c r="R150" s="146">
        <f t="shared" si="2"/>
        <v>0</v>
      </c>
      <c r="S150" s="146">
        <v>0</v>
      </c>
      <c r="T150" s="147">
        <f t="shared" si="3"/>
        <v>0</v>
      </c>
      <c r="AR150" s="148" t="s">
        <v>138</v>
      </c>
      <c r="AT150" s="148" t="s">
        <v>134</v>
      </c>
      <c r="AU150" s="148" t="s">
        <v>139</v>
      </c>
      <c r="AY150" s="13" t="s">
        <v>131</v>
      </c>
      <c r="BE150" s="149">
        <f t="shared" si="4"/>
        <v>0</v>
      </c>
      <c r="BF150" s="149">
        <f t="shared" si="5"/>
        <v>0</v>
      </c>
      <c r="BG150" s="149">
        <f t="shared" si="6"/>
        <v>0</v>
      </c>
      <c r="BH150" s="149">
        <f t="shared" si="7"/>
        <v>0</v>
      </c>
      <c r="BI150" s="149">
        <f t="shared" si="8"/>
        <v>0</v>
      </c>
      <c r="BJ150" s="13" t="s">
        <v>139</v>
      </c>
      <c r="BK150" s="149">
        <f t="shared" si="9"/>
        <v>0</v>
      </c>
      <c r="BL150" s="13" t="s">
        <v>138</v>
      </c>
      <c r="BM150" s="148" t="s">
        <v>220</v>
      </c>
    </row>
    <row r="151" spans="2:65" s="11" customFormat="1" ht="25.95" customHeight="1">
      <c r="B151" s="123"/>
      <c r="D151" s="124" t="s">
        <v>75</v>
      </c>
      <c r="E151" s="125" t="s">
        <v>221</v>
      </c>
      <c r="F151" s="125" t="s">
        <v>222</v>
      </c>
      <c r="I151" s="126"/>
      <c r="J151" s="127">
        <f>BK151</f>
        <v>0</v>
      </c>
      <c r="L151" s="123"/>
      <c r="M151" s="128"/>
      <c r="P151" s="129">
        <f>P152+P154+P159+P162+P164+P167</f>
        <v>0</v>
      </c>
      <c r="R151" s="129">
        <f>R152+R154+R159+R162+R164+R167</f>
        <v>1.856E-3</v>
      </c>
      <c r="T151" s="130">
        <f>T152+T154+T159+T162+T164+T167</f>
        <v>2.5401608799999997</v>
      </c>
      <c r="AR151" s="124" t="s">
        <v>139</v>
      </c>
      <c r="AT151" s="131" t="s">
        <v>75</v>
      </c>
      <c r="AU151" s="131" t="s">
        <v>76</v>
      </c>
      <c r="AY151" s="124" t="s">
        <v>131</v>
      </c>
      <c r="BK151" s="132">
        <f>BK152+BK154+BK159+BK162+BK164+BK167</f>
        <v>0</v>
      </c>
    </row>
    <row r="152" spans="2:65" s="11" customFormat="1" ht="22.95" customHeight="1">
      <c r="B152" s="123"/>
      <c r="D152" s="124" t="s">
        <v>75</v>
      </c>
      <c r="E152" s="133" t="s">
        <v>223</v>
      </c>
      <c r="F152" s="133" t="s">
        <v>224</v>
      </c>
      <c r="I152" s="126"/>
      <c r="J152" s="134">
        <f>BK152</f>
        <v>0</v>
      </c>
      <c r="L152" s="123"/>
      <c r="M152" s="128"/>
      <c r="P152" s="129">
        <f>P153</f>
        <v>0</v>
      </c>
      <c r="R152" s="129">
        <f>R153</f>
        <v>0</v>
      </c>
      <c r="T152" s="130">
        <f>T153</f>
        <v>3.1800000000000002E-2</v>
      </c>
      <c r="AR152" s="124" t="s">
        <v>139</v>
      </c>
      <c r="AT152" s="131" t="s">
        <v>75</v>
      </c>
      <c r="AU152" s="131" t="s">
        <v>84</v>
      </c>
      <c r="AY152" s="124" t="s">
        <v>131</v>
      </c>
      <c r="BK152" s="132">
        <f>BK153</f>
        <v>0</v>
      </c>
    </row>
    <row r="153" spans="2:65" s="1" customFormat="1" ht="33" customHeight="1">
      <c r="B153" s="135"/>
      <c r="C153" s="136" t="s">
        <v>225</v>
      </c>
      <c r="D153" s="136" t="s">
        <v>134</v>
      </c>
      <c r="E153" s="137" t="s">
        <v>226</v>
      </c>
      <c r="F153" s="138" t="s">
        <v>227</v>
      </c>
      <c r="G153" s="139" t="s">
        <v>137</v>
      </c>
      <c r="H153" s="140">
        <v>5.3</v>
      </c>
      <c r="I153" s="141">
        <v>0</v>
      </c>
      <c r="J153" s="142">
        <f>ROUND(I153*H153,2)</f>
        <v>0</v>
      </c>
      <c r="K153" s="143"/>
      <c r="L153" s="28"/>
      <c r="M153" s="144" t="s">
        <v>1</v>
      </c>
      <c r="N153" s="145" t="s">
        <v>42</v>
      </c>
      <c r="P153" s="146">
        <f>O153*H153</f>
        <v>0</v>
      </c>
      <c r="Q153" s="146">
        <v>0</v>
      </c>
      <c r="R153" s="146">
        <f>Q153*H153</f>
        <v>0</v>
      </c>
      <c r="S153" s="146">
        <v>6.0000000000000001E-3</v>
      </c>
      <c r="T153" s="147">
        <f>S153*H153</f>
        <v>3.1800000000000002E-2</v>
      </c>
      <c r="AR153" s="148" t="s">
        <v>197</v>
      </c>
      <c r="AT153" s="148" t="s">
        <v>134</v>
      </c>
      <c r="AU153" s="148" t="s">
        <v>139</v>
      </c>
      <c r="AY153" s="13" t="s">
        <v>131</v>
      </c>
      <c r="BE153" s="149">
        <f>IF(N153="základná",J153,0)</f>
        <v>0</v>
      </c>
      <c r="BF153" s="149">
        <f>IF(N153="znížená",J153,0)</f>
        <v>0</v>
      </c>
      <c r="BG153" s="149">
        <f>IF(N153="zákl. prenesená",J153,0)</f>
        <v>0</v>
      </c>
      <c r="BH153" s="149">
        <f>IF(N153="zníž. prenesená",J153,0)</f>
        <v>0</v>
      </c>
      <c r="BI153" s="149">
        <f>IF(N153="nulová",J153,0)</f>
        <v>0</v>
      </c>
      <c r="BJ153" s="13" t="s">
        <v>139</v>
      </c>
      <c r="BK153" s="149">
        <f>ROUND(I153*H153,2)</f>
        <v>0</v>
      </c>
      <c r="BL153" s="13" t="s">
        <v>197</v>
      </c>
      <c r="BM153" s="148" t="s">
        <v>228</v>
      </c>
    </row>
    <row r="154" spans="2:65" s="11" customFormat="1" ht="22.95" customHeight="1">
      <c r="B154" s="123"/>
      <c r="D154" s="124" t="s">
        <v>75</v>
      </c>
      <c r="E154" s="133" t="s">
        <v>229</v>
      </c>
      <c r="F154" s="133" t="s">
        <v>230</v>
      </c>
      <c r="I154" s="126"/>
      <c r="J154" s="134">
        <f>BK154</f>
        <v>0</v>
      </c>
      <c r="L154" s="123"/>
      <c r="M154" s="128"/>
      <c r="P154" s="129">
        <f>SUM(P155:P158)</f>
        <v>0</v>
      </c>
      <c r="R154" s="129">
        <f>SUM(R155:R158)</f>
        <v>0</v>
      </c>
      <c r="T154" s="130">
        <f>SUM(T155:T158)</f>
        <v>0.13651000000000002</v>
      </c>
      <c r="AR154" s="124" t="s">
        <v>139</v>
      </c>
      <c r="AT154" s="131" t="s">
        <v>75</v>
      </c>
      <c r="AU154" s="131" t="s">
        <v>84</v>
      </c>
      <c r="AY154" s="124" t="s">
        <v>131</v>
      </c>
      <c r="BK154" s="132">
        <f>SUM(BK155:BK158)</f>
        <v>0</v>
      </c>
    </row>
    <row r="155" spans="2:65" s="1" customFormat="1" ht="24.15" customHeight="1">
      <c r="B155" s="135"/>
      <c r="C155" s="136" t="s">
        <v>231</v>
      </c>
      <c r="D155" s="136" t="s">
        <v>134</v>
      </c>
      <c r="E155" s="137" t="s">
        <v>232</v>
      </c>
      <c r="F155" s="138" t="s">
        <v>233</v>
      </c>
      <c r="G155" s="139" t="s">
        <v>234</v>
      </c>
      <c r="H155" s="140">
        <v>3</v>
      </c>
      <c r="I155" s="141">
        <v>0</v>
      </c>
      <c r="J155" s="142">
        <f>ROUND(I155*H155,2)</f>
        <v>0</v>
      </c>
      <c r="K155" s="143"/>
      <c r="L155" s="28"/>
      <c r="M155" s="144" t="s">
        <v>1</v>
      </c>
      <c r="N155" s="145" t="s">
        <v>42</v>
      </c>
      <c r="P155" s="146">
        <f>O155*H155</f>
        <v>0</v>
      </c>
      <c r="Q155" s="146">
        <v>0</v>
      </c>
      <c r="R155" s="146">
        <f>Q155*H155</f>
        <v>0</v>
      </c>
      <c r="S155" s="146">
        <v>1.933E-2</v>
      </c>
      <c r="T155" s="147">
        <f>S155*H155</f>
        <v>5.799E-2</v>
      </c>
      <c r="AR155" s="148" t="s">
        <v>197</v>
      </c>
      <c r="AT155" s="148" t="s">
        <v>134</v>
      </c>
      <c r="AU155" s="148" t="s">
        <v>139</v>
      </c>
      <c r="AY155" s="13" t="s">
        <v>131</v>
      </c>
      <c r="BE155" s="149">
        <f>IF(N155="základná",J155,0)</f>
        <v>0</v>
      </c>
      <c r="BF155" s="149">
        <f>IF(N155="znížená",J155,0)</f>
        <v>0</v>
      </c>
      <c r="BG155" s="149">
        <f>IF(N155="zákl. prenesená",J155,0)</f>
        <v>0</v>
      </c>
      <c r="BH155" s="149">
        <f>IF(N155="zníž. prenesená",J155,0)</f>
        <v>0</v>
      </c>
      <c r="BI155" s="149">
        <f>IF(N155="nulová",J155,0)</f>
        <v>0</v>
      </c>
      <c r="BJ155" s="13" t="s">
        <v>139</v>
      </c>
      <c r="BK155" s="149">
        <f>ROUND(I155*H155,2)</f>
        <v>0</v>
      </c>
      <c r="BL155" s="13" t="s">
        <v>197</v>
      </c>
      <c r="BM155" s="148" t="s">
        <v>235</v>
      </c>
    </row>
    <row r="156" spans="2:65" s="1" customFormat="1" ht="16.5" customHeight="1">
      <c r="B156" s="135"/>
      <c r="C156" s="136" t="s">
        <v>236</v>
      </c>
      <c r="D156" s="136" t="s">
        <v>134</v>
      </c>
      <c r="E156" s="137" t="s">
        <v>237</v>
      </c>
      <c r="F156" s="138" t="s">
        <v>238</v>
      </c>
      <c r="G156" s="139" t="s">
        <v>234</v>
      </c>
      <c r="H156" s="140">
        <v>2</v>
      </c>
      <c r="I156" s="141">
        <v>0</v>
      </c>
      <c r="J156" s="142">
        <f>ROUND(I156*H156,2)</f>
        <v>0</v>
      </c>
      <c r="K156" s="143"/>
      <c r="L156" s="28"/>
      <c r="M156" s="144" t="s">
        <v>1</v>
      </c>
      <c r="N156" s="145" t="s">
        <v>42</v>
      </c>
      <c r="P156" s="146">
        <f>O156*H156</f>
        <v>0</v>
      </c>
      <c r="Q156" s="146">
        <v>0</v>
      </c>
      <c r="R156" s="146">
        <f>Q156*H156</f>
        <v>0</v>
      </c>
      <c r="S156" s="146">
        <v>1.72E-2</v>
      </c>
      <c r="T156" s="147">
        <f>S156*H156</f>
        <v>3.44E-2</v>
      </c>
      <c r="AR156" s="148" t="s">
        <v>197</v>
      </c>
      <c r="AT156" s="148" t="s">
        <v>134</v>
      </c>
      <c r="AU156" s="148" t="s">
        <v>139</v>
      </c>
      <c r="AY156" s="13" t="s">
        <v>131</v>
      </c>
      <c r="BE156" s="149">
        <f>IF(N156="základná",J156,0)</f>
        <v>0</v>
      </c>
      <c r="BF156" s="149">
        <f>IF(N156="znížená",J156,0)</f>
        <v>0</v>
      </c>
      <c r="BG156" s="149">
        <f>IF(N156="zákl. prenesená",J156,0)</f>
        <v>0</v>
      </c>
      <c r="BH156" s="149">
        <f>IF(N156="zníž. prenesená",J156,0)</f>
        <v>0</v>
      </c>
      <c r="BI156" s="149">
        <f>IF(N156="nulová",J156,0)</f>
        <v>0</v>
      </c>
      <c r="BJ156" s="13" t="s">
        <v>139</v>
      </c>
      <c r="BK156" s="149">
        <f>ROUND(I156*H156,2)</f>
        <v>0</v>
      </c>
      <c r="BL156" s="13" t="s">
        <v>197</v>
      </c>
      <c r="BM156" s="148" t="s">
        <v>239</v>
      </c>
    </row>
    <row r="157" spans="2:65" s="1" customFormat="1" ht="24.15" customHeight="1">
      <c r="B157" s="135"/>
      <c r="C157" s="136" t="s">
        <v>240</v>
      </c>
      <c r="D157" s="136" t="s">
        <v>134</v>
      </c>
      <c r="E157" s="137" t="s">
        <v>241</v>
      </c>
      <c r="F157" s="138" t="s">
        <v>242</v>
      </c>
      <c r="G157" s="139" t="s">
        <v>234</v>
      </c>
      <c r="H157" s="140">
        <v>2</v>
      </c>
      <c r="I157" s="141">
        <v>0</v>
      </c>
      <c r="J157" s="142">
        <f>ROUND(I157*H157,2)</f>
        <v>0</v>
      </c>
      <c r="K157" s="143"/>
      <c r="L157" s="28"/>
      <c r="M157" s="144" t="s">
        <v>1</v>
      </c>
      <c r="N157" s="145" t="s">
        <v>42</v>
      </c>
      <c r="P157" s="146">
        <f>O157*H157</f>
        <v>0</v>
      </c>
      <c r="Q157" s="146">
        <v>0</v>
      </c>
      <c r="R157" s="146">
        <f>Q157*H157</f>
        <v>0</v>
      </c>
      <c r="S157" s="146">
        <v>1.9460000000000002E-2</v>
      </c>
      <c r="T157" s="147">
        <f>S157*H157</f>
        <v>3.8920000000000003E-2</v>
      </c>
      <c r="AR157" s="148" t="s">
        <v>197</v>
      </c>
      <c r="AT157" s="148" t="s">
        <v>134</v>
      </c>
      <c r="AU157" s="148" t="s">
        <v>139</v>
      </c>
      <c r="AY157" s="13" t="s">
        <v>131</v>
      </c>
      <c r="BE157" s="149">
        <f>IF(N157="základná",J157,0)</f>
        <v>0</v>
      </c>
      <c r="BF157" s="149">
        <f>IF(N157="znížená",J157,0)</f>
        <v>0</v>
      </c>
      <c r="BG157" s="149">
        <f>IF(N157="zákl. prenesená",J157,0)</f>
        <v>0</v>
      </c>
      <c r="BH157" s="149">
        <f>IF(N157="zníž. prenesená",J157,0)</f>
        <v>0</v>
      </c>
      <c r="BI157" s="149">
        <f>IF(N157="nulová",J157,0)</f>
        <v>0</v>
      </c>
      <c r="BJ157" s="13" t="s">
        <v>139</v>
      </c>
      <c r="BK157" s="149">
        <f>ROUND(I157*H157,2)</f>
        <v>0</v>
      </c>
      <c r="BL157" s="13" t="s">
        <v>197</v>
      </c>
      <c r="BM157" s="148" t="s">
        <v>243</v>
      </c>
    </row>
    <row r="158" spans="2:65" s="1" customFormat="1" ht="24.15" customHeight="1">
      <c r="B158" s="135"/>
      <c r="C158" s="136" t="s">
        <v>244</v>
      </c>
      <c r="D158" s="136" t="s">
        <v>134</v>
      </c>
      <c r="E158" s="137" t="s">
        <v>245</v>
      </c>
      <c r="F158" s="138" t="s">
        <v>246</v>
      </c>
      <c r="G158" s="139" t="s">
        <v>234</v>
      </c>
      <c r="H158" s="140">
        <v>2</v>
      </c>
      <c r="I158" s="141">
        <v>0</v>
      </c>
      <c r="J158" s="142">
        <f>ROUND(I158*H158,2)</f>
        <v>0</v>
      </c>
      <c r="K158" s="143"/>
      <c r="L158" s="28"/>
      <c r="M158" s="144" t="s">
        <v>1</v>
      </c>
      <c r="N158" s="145" t="s">
        <v>42</v>
      </c>
      <c r="P158" s="146">
        <f>O158*H158</f>
        <v>0</v>
      </c>
      <c r="Q158" s="146">
        <v>0</v>
      </c>
      <c r="R158" s="146">
        <f>Q158*H158</f>
        <v>0</v>
      </c>
      <c r="S158" s="146">
        <v>2.5999999999999999E-3</v>
      </c>
      <c r="T158" s="147">
        <f>S158*H158</f>
        <v>5.1999999999999998E-3</v>
      </c>
      <c r="AR158" s="148" t="s">
        <v>197</v>
      </c>
      <c r="AT158" s="148" t="s">
        <v>134</v>
      </c>
      <c r="AU158" s="148" t="s">
        <v>139</v>
      </c>
      <c r="AY158" s="13" t="s">
        <v>131</v>
      </c>
      <c r="BE158" s="149">
        <f>IF(N158="základná",J158,0)</f>
        <v>0</v>
      </c>
      <c r="BF158" s="149">
        <f>IF(N158="znížená",J158,0)</f>
        <v>0</v>
      </c>
      <c r="BG158" s="149">
        <f>IF(N158="zákl. prenesená",J158,0)</f>
        <v>0</v>
      </c>
      <c r="BH158" s="149">
        <f>IF(N158="zníž. prenesená",J158,0)</f>
        <v>0</v>
      </c>
      <c r="BI158" s="149">
        <f>IF(N158="nulová",J158,0)</f>
        <v>0</v>
      </c>
      <c r="BJ158" s="13" t="s">
        <v>139</v>
      </c>
      <c r="BK158" s="149">
        <f>ROUND(I158*H158,2)</f>
        <v>0</v>
      </c>
      <c r="BL158" s="13" t="s">
        <v>197</v>
      </c>
      <c r="BM158" s="148" t="s">
        <v>247</v>
      </c>
    </row>
    <row r="159" spans="2:65" s="11" customFormat="1" ht="22.95" customHeight="1">
      <c r="B159" s="123"/>
      <c r="D159" s="124" t="s">
        <v>75</v>
      </c>
      <c r="E159" s="133" t="s">
        <v>248</v>
      </c>
      <c r="F159" s="133" t="s">
        <v>249</v>
      </c>
      <c r="I159" s="126"/>
      <c r="J159" s="134">
        <f>BK159</f>
        <v>0</v>
      </c>
      <c r="L159" s="123"/>
      <c r="M159" s="128"/>
      <c r="P159" s="129">
        <f>SUM(P160:P161)</f>
        <v>0</v>
      </c>
      <c r="R159" s="129">
        <f>SUM(R160:R161)</f>
        <v>1.616E-3</v>
      </c>
      <c r="T159" s="130">
        <f>SUM(T160:T161)</f>
        <v>0.104016</v>
      </c>
      <c r="AR159" s="124" t="s">
        <v>139</v>
      </c>
      <c r="AT159" s="131" t="s">
        <v>75</v>
      </c>
      <c r="AU159" s="131" t="s">
        <v>84</v>
      </c>
      <c r="AY159" s="124" t="s">
        <v>131</v>
      </c>
      <c r="BK159" s="132">
        <f>SUM(BK160:BK161)</f>
        <v>0</v>
      </c>
    </row>
    <row r="160" spans="2:65" s="1" customFormat="1" ht="24.15" customHeight="1">
      <c r="B160" s="135"/>
      <c r="C160" s="136" t="s">
        <v>250</v>
      </c>
      <c r="D160" s="136" t="s">
        <v>134</v>
      </c>
      <c r="E160" s="137" t="s">
        <v>251</v>
      </c>
      <c r="F160" s="138" t="s">
        <v>252</v>
      </c>
      <c r="G160" s="139" t="s">
        <v>191</v>
      </c>
      <c r="H160" s="140">
        <v>40.4</v>
      </c>
      <c r="I160" s="141">
        <v>0</v>
      </c>
      <c r="J160" s="142">
        <f>ROUND(I160*H160,2)</f>
        <v>0</v>
      </c>
      <c r="K160" s="143"/>
      <c r="L160" s="28"/>
      <c r="M160" s="144" t="s">
        <v>1</v>
      </c>
      <c r="N160" s="145" t="s">
        <v>42</v>
      </c>
      <c r="P160" s="146">
        <f>O160*H160</f>
        <v>0</v>
      </c>
      <c r="Q160" s="146">
        <v>4.0000000000000003E-5</v>
      </c>
      <c r="R160" s="146">
        <f>Q160*H160</f>
        <v>1.616E-3</v>
      </c>
      <c r="S160" s="146">
        <v>2.5400000000000002E-3</v>
      </c>
      <c r="T160" s="147">
        <f>S160*H160</f>
        <v>0.102616</v>
      </c>
      <c r="AR160" s="148" t="s">
        <v>197</v>
      </c>
      <c r="AT160" s="148" t="s">
        <v>134</v>
      </c>
      <c r="AU160" s="148" t="s">
        <v>139</v>
      </c>
      <c r="AY160" s="13" t="s">
        <v>131</v>
      </c>
      <c r="BE160" s="149">
        <f>IF(N160="základná",J160,0)</f>
        <v>0</v>
      </c>
      <c r="BF160" s="149">
        <f>IF(N160="znížená",J160,0)</f>
        <v>0</v>
      </c>
      <c r="BG160" s="149">
        <f>IF(N160="zákl. prenesená",J160,0)</f>
        <v>0</v>
      </c>
      <c r="BH160" s="149">
        <f>IF(N160="zníž. prenesená",J160,0)</f>
        <v>0</v>
      </c>
      <c r="BI160" s="149">
        <f>IF(N160="nulová",J160,0)</f>
        <v>0</v>
      </c>
      <c r="BJ160" s="13" t="s">
        <v>139</v>
      </c>
      <c r="BK160" s="149">
        <f>ROUND(I160*H160,2)</f>
        <v>0</v>
      </c>
      <c r="BL160" s="13" t="s">
        <v>197</v>
      </c>
      <c r="BM160" s="148" t="s">
        <v>253</v>
      </c>
    </row>
    <row r="161" spans="2:65" s="1" customFormat="1" ht="24.15" customHeight="1">
      <c r="B161" s="135"/>
      <c r="C161" s="136" t="s">
        <v>254</v>
      </c>
      <c r="D161" s="136" t="s">
        <v>134</v>
      </c>
      <c r="E161" s="137" t="s">
        <v>255</v>
      </c>
      <c r="F161" s="138" t="s">
        <v>256</v>
      </c>
      <c r="G161" s="139" t="s">
        <v>167</v>
      </c>
      <c r="H161" s="140">
        <v>10</v>
      </c>
      <c r="I161" s="141">
        <v>0</v>
      </c>
      <c r="J161" s="142">
        <f>ROUND(I161*H161,2)</f>
        <v>0</v>
      </c>
      <c r="K161" s="143"/>
      <c r="L161" s="28"/>
      <c r="M161" s="144" t="s">
        <v>1</v>
      </c>
      <c r="N161" s="145" t="s">
        <v>42</v>
      </c>
      <c r="P161" s="146">
        <f>O161*H161</f>
        <v>0</v>
      </c>
      <c r="Q161" s="146">
        <v>0</v>
      </c>
      <c r="R161" s="146">
        <f>Q161*H161</f>
        <v>0</v>
      </c>
      <c r="S161" s="146">
        <v>1.3999999999999999E-4</v>
      </c>
      <c r="T161" s="147">
        <f>S161*H161</f>
        <v>1.3999999999999998E-3</v>
      </c>
      <c r="AR161" s="148" t="s">
        <v>197</v>
      </c>
      <c r="AT161" s="148" t="s">
        <v>134</v>
      </c>
      <c r="AU161" s="148" t="s">
        <v>139</v>
      </c>
      <c r="AY161" s="13" t="s">
        <v>131</v>
      </c>
      <c r="BE161" s="149">
        <f>IF(N161="základná",J161,0)</f>
        <v>0</v>
      </c>
      <c r="BF161" s="149">
        <f>IF(N161="znížená",J161,0)</f>
        <v>0</v>
      </c>
      <c r="BG161" s="149">
        <f>IF(N161="zákl. prenesená",J161,0)</f>
        <v>0</v>
      </c>
      <c r="BH161" s="149">
        <f>IF(N161="zníž. prenesená",J161,0)</f>
        <v>0</v>
      </c>
      <c r="BI161" s="149">
        <f>IF(N161="nulová",J161,0)</f>
        <v>0</v>
      </c>
      <c r="BJ161" s="13" t="s">
        <v>139</v>
      </c>
      <c r="BK161" s="149">
        <f>ROUND(I161*H161,2)</f>
        <v>0</v>
      </c>
      <c r="BL161" s="13" t="s">
        <v>197</v>
      </c>
      <c r="BM161" s="148" t="s">
        <v>257</v>
      </c>
    </row>
    <row r="162" spans="2:65" s="11" customFormat="1" ht="22.95" customHeight="1">
      <c r="B162" s="123"/>
      <c r="D162" s="124" t="s">
        <v>75</v>
      </c>
      <c r="E162" s="133" t="s">
        <v>258</v>
      </c>
      <c r="F162" s="133" t="s">
        <v>259</v>
      </c>
      <c r="I162" s="126"/>
      <c r="J162" s="134">
        <f>BK162</f>
        <v>0</v>
      </c>
      <c r="L162" s="123"/>
      <c r="M162" s="128"/>
      <c r="P162" s="129">
        <f>P163</f>
        <v>0</v>
      </c>
      <c r="R162" s="129">
        <f>R163</f>
        <v>2.4000000000000003E-4</v>
      </c>
      <c r="T162" s="130">
        <f>T163</f>
        <v>7.4789999999999995E-2</v>
      </c>
      <c r="AR162" s="124" t="s">
        <v>139</v>
      </c>
      <c r="AT162" s="131" t="s">
        <v>75</v>
      </c>
      <c r="AU162" s="131" t="s">
        <v>84</v>
      </c>
      <c r="AY162" s="124" t="s">
        <v>131</v>
      </c>
      <c r="BK162" s="132">
        <f>BK163</f>
        <v>0</v>
      </c>
    </row>
    <row r="163" spans="2:65" s="1" customFormat="1" ht="33" customHeight="1">
      <c r="B163" s="135"/>
      <c r="C163" s="136" t="s">
        <v>260</v>
      </c>
      <c r="D163" s="136" t="s">
        <v>134</v>
      </c>
      <c r="E163" s="137" t="s">
        <v>261</v>
      </c>
      <c r="F163" s="138" t="s">
        <v>262</v>
      </c>
      <c r="G163" s="139" t="s">
        <v>167</v>
      </c>
      <c r="H163" s="140">
        <v>3</v>
      </c>
      <c r="I163" s="141">
        <v>0</v>
      </c>
      <c r="J163" s="142">
        <f>ROUND(I163*H163,2)</f>
        <v>0</v>
      </c>
      <c r="K163" s="143"/>
      <c r="L163" s="28"/>
      <c r="M163" s="144" t="s">
        <v>1</v>
      </c>
      <c r="N163" s="145" t="s">
        <v>42</v>
      </c>
      <c r="P163" s="146">
        <f>O163*H163</f>
        <v>0</v>
      </c>
      <c r="Q163" s="146">
        <v>8.0000000000000007E-5</v>
      </c>
      <c r="R163" s="146">
        <f>Q163*H163</f>
        <v>2.4000000000000003E-4</v>
      </c>
      <c r="S163" s="146">
        <v>2.4930000000000001E-2</v>
      </c>
      <c r="T163" s="147">
        <f>S163*H163</f>
        <v>7.4789999999999995E-2</v>
      </c>
      <c r="AR163" s="148" t="s">
        <v>197</v>
      </c>
      <c r="AT163" s="148" t="s">
        <v>134</v>
      </c>
      <c r="AU163" s="148" t="s">
        <v>139</v>
      </c>
      <c r="AY163" s="13" t="s">
        <v>131</v>
      </c>
      <c r="BE163" s="149">
        <f>IF(N163="základná",J163,0)</f>
        <v>0</v>
      </c>
      <c r="BF163" s="149">
        <f>IF(N163="znížená",J163,0)</f>
        <v>0</v>
      </c>
      <c r="BG163" s="149">
        <f>IF(N163="zákl. prenesená",J163,0)</f>
        <v>0</v>
      </c>
      <c r="BH163" s="149">
        <f>IF(N163="zníž. prenesená",J163,0)</f>
        <v>0</v>
      </c>
      <c r="BI163" s="149">
        <f>IF(N163="nulová",J163,0)</f>
        <v>0</v>
      </c>
      <c r="BJ163" s="13" t="s">
        <v>139</v>
      </c>
      <c r="BK163" s="149">
        <f>ROUND(I163*H163,2)</f>
        <v>0</v>
      </c>
      <c r="BL163" s="13" t="s">
        <v>197</v>
      </c>
      <c r="BM163" s="148" t="s">
        <v>263</v>
      </c>
    </row>
    <row r="164" spans="2:65" s="11" customFormat="1" ht="22.95" customHeight="1">
      <c r="B164" s="123"/>
      <c r="D164" s="124" t="s">
        <v>75</v>
      </c>
      <c r="E164" s="133" t="s">
        <v>264</v>
      </c>
      <c r="F164" s="133" t="s">
        <v>265</v>
      </c>
      <c r="I164" s="126"/>
      <c r="J164" s="134">
        <f>BK164</f>
        <v>0</v>
      </c>
      <c r="L164" s="123"/>
      <c r="M164" s="128"/>
      <c r="P164" s="129">
        <f>SUM(P165:P166)</f>
        <v>0</v>
      </c>
      <c r="R164" s="129">
        <f>SUM(R165:R166)</f>
        <v>0</v>
      </c>
      <c r="T164" s="130">
        <f>SUM(T165:T166)</f>
        <v>2.1791413799999999</v>
      </c>
      <c r="AR164" s="124" t="s">
        <v>139</v>
      </c>
      <c r="AT164" s="131" t="s">
        <v>75</v>
      </c>
      <c r="AU164" s="131" t="s">
        <v>84</v>
      </c>
      <c r="AY164" s="124" t="s">
        <v>131</v>
      </c>
      <c r="BK164" s="132">
        <f>SUM(BK165:BK166)</f>
        <v>0</v>
      </c>
    </row>
    <row r="165" spans="2:65" s="1" customFormat="1" ht="24.15" customHeight="1">
      <c r="B165" s="135"/>
      <c r="C165" s="136" t="s">
        <v>266</v>
      </c>
      <c r="D165" s="136" t="s">
        <v>134</v>
      </c>
      <c r="E165" s="137" t="s">
        <v>267</v>
      </c>
      <c r="F165" s="138" t="s">
        <v>268</v>
      </c>
      <c r="G165" s="139" t="s">
        <v>137</v>
      </c>
      <c r="H165" s="140">
        <v>57.481000000000002</v>
      </c>
      <c r="I165" s="141">
        <v>0</v>
      </c>
      <c r="J165" s="142">
        <f>ROUND(I165*H165,2)</f>
        <v>0</v>
      </c>
      <c r="K165" s="143"/>
      <c r="L165" s="28"/>
      <c r="M165" s="144" t="s">
        <v>1</v>
      </c>
      <c r="N165" s="145" t="s">
        <v>42</v>
      </c>
      <c r="P165" s="146">
        <f>O165*H165</f>
        <v>0</v>
      </c>
      <c r="Q165" s="146">
        <v>0</v>
      </c>
      <c r="R165" s="146">
        <f>Q165*H165</f>
        <v>0</v>
      </c>
      <c r="S165" s="146">
        <v>1.098E-2</v>
      </c>
      <c r="T165" s="147">
        <f>S165*H165</f>
        <v>0.63114137999999997</v>
      </c>
      <c r="AR165" s="148" t="s">
        <v>197</v>
      </c>
      <c r="AT165" s="148" t="s">
        <v>134</v>
      </c>
      <c r="AU165" s="148" t="s">
        <v>139</v>
      </c>
      <c r="AY165" s="13" t="s">
        <v>131</v>
      </c>
      <c r="BE165" s="149">
        <f>IF(N165="základná",J165,0)</f>
        <v>0</v>
      </c>
      <c r="BF165" s="149">
        <f>IF(N165="znížená",J165,0)</f>
        <v>0</v>
      </c>
      <c r="BG165" s="149">
        <f>IF(N165="zákl. prenesená",J165,0)</f>
        <v>0</v>
      </c>
      <c r="BH165" s="149">
        <f>IF(N165="zníž. prenesená",J165,0)</f>
        <v>0</v>
      </c>
      <c r="BI165" s="149">
        <f>IF(N165="nulová",J165,0)</f>
        <v>0</v>
      </c>
      <c r="BJ165" s="13" t="s">
        <v>139</v>
      </c>
      <c r="BK165" s="149">
        <f>ROUND(I165*H165,2)</f>
        <v>0</v>
      </c>
      <c r="BL165" s="13" t="s">
        <v>197</v>
      </c>
      <c r="BM165" s="148" t="s">
        <v>269</v>
      </c>
    </row>
    <row r="166" spans="2:65" s="1" customFormat="1" ht="24.15" customHeight="1">
      <c r="B166" s="135"/>
      <c r="C166" s="136" t="s">
        <v>270</v>
      </c>
      <c r="D166" s="136" t="s">
        <v>134</v>
      </c>
      <c r="E166" s="137" t="s">
        <v>271</v>
      </c>
      <c r="F166" s="138" t="s">
        <v>272</v>
      </c>
      <c r="G166" s="139" t="s">
        <v>137</v>
      </c>
      <c r="H166" s="140">
        <v>64.5</v>
      </c>
      <c r="I166" s="141">
        <v>0</v>
      </c>
      <c r="J166" s="142">
        <f>ROUND(I166*H166,2)</f>
        <v>0</v>
      </c>
      <c r="K166" s="143"/>
      <c r="L166" s="28"/>
      <c r="M166" s="144" t="s">
        <v>1</v>
      </c>
      <c r="N166" s="145" t="s">
        <v>42</v>
      </c>
      <c r="P166" s="146">
        <f>O166*H166</f>
        <v>0</v>
      </c>
      <c r="Q166" s="146">
        <v>0</v>
      </c>
      <c r="R166" s="146">
        <f>Q166*H166</f>
        <v>0</v>
      </c>
      <c r="S166" s="146">
        <v>2.4E-2</v>
      </c>
      <c r="T166" s="147">
        <f>S166*H166</f>
        <v>1.548</v>
      </c>
      <c r="AR166" s="148" t="s">
        <v>197</v>
      </c>
      <c r="AT166" s="148" t="s">
        <v>134</v>
      </c>
      <c r="AU166" s="148" t="s">
        <v>139</v>
      </c>
      <c r="AY166" s="13" t="s">
        <v>131</v>
      </c>
      <c r="BE166" s="149">
        <f>IF(N166="základná",J166,0)</f>
        <v>0</v>
      </c>
      <c r="BF166" s="149">
        <f>IF(N166="znížená",J166,0)</f>
        <v>0</v>
      </c>
      <c r="BG166" s="149">
        <f>IF(N166="zákl. prenesená",J166,0)</f>
        <v>0</v>
      </c>
      <c r="BH166" s="149">
        <f>IF(N166="zníž. prenesená",J166,0)</f>
        <v>0</v>
      </c>
      <c r="BI166" s="149">
        <f>IF(N166="nulová",J166,0)</f>
        <v>0</v>
      </c>
      <c r="BJ166" s="13" t="s">
        <v>139</v>
      </c>
      <c r="BK166" s="149">
        <f>ROUND(I166*H166,2)</f>
        <v>0</v>
      </c>
      <c r="BL166" s="13" t="s">
        <v>197</v>
      </c>
      <c r="BM166" s="148" t="s">
        <v>273</v>
      </c>
    </row>
    <row r="167" spans="2:65" s="11" customFormat="1" ht="22.95" customHeight="1">
      <c r="B167" s="123"/>
      <c r="D167" s="124" t="s">
        <v>75</v>
      </c>
      <c r="E167" s="133" t="s">
        <v>274</v>
      </c>
      <c r="F167" s="133" t="s">
        <v>275</v>
      </c>
      <c r="I167" s="126"/>
      <c r="J167" s="134">
        <f>BK167</f>
        <v>0</v>
      </c>
      <c r="L167" s="123"/>
      <c r="M167" s="128"/>
      <c r="P167" s="129">
        <f>P168</f>
        <v>0</v>
      </c>
      <c r="R167" s="129">
        <f>R168</f>
        <v>0</v>
      </c>
      <c r="T167" s="130">
        <f>T168</f>
        <v>1.3903499999999999E-2</v>
      </c>
      <c r="AR167" s="124" t="s">
        <v>139</v>
      </c>
      <c r="AT167" s="131" t="s">
        <v>75</v>
      </c>
      <c r="AU167" s="131" t="s">
        <v>84</v>
      </c>
      <c r="AY167" s="124" t="s">
        <v>131</v>
      </c>
      <c r="BK167" s="132">
        <f>BK168</f>
        <v>0</v>
      </c>
    </row>
    <row r="168" spans="2:65" s="1" customFormat="1" ht="24.15" customHeight="1">
      <c r="B168" s="135"/>
      <c r="C168" s="136" t="s">
        <v>276</v>
      </c>
      <c r="D168" s="136" t="s">
        <v>134</v>
      </c>
      <c r="E168" s="137" t="s">
        <v>277</v>
      </c>
      <c r="F168" s="138" t="s">
        <v>278</v>
      </c>
      <c r="G168" s="139" t="s">
        <v>137</v>
      </c>
      <c r="H168" s="140">
        <v>46.344999999999999</v>
      </c>
      <c r="I168" s="141">
        <v>0</v>
      </c>
      <c r="J168" s="142">
        <f>ROUND(I168*H168,2)</f>
        <v>0</v>
      </c>
      <c r="K168" s="143"/>
      <c r="L168" s="28"/>
      <c r="M168" s="144" t="s">
        <v>1</v>
      </c>
      <c r="N168" s="145" t="s">
        <v>42</v>
      </c>
      <c r="P168" s="146">
        <f>O168*H168</f>
        <v>0</v>
      </c>
      <c r="Q168" s="146">
        <v>0</v>
      </c>
      <c r="R168" s="146">
        <f>Q168*H168</f>
        <v>0</v>
      </c>
      <c r="S168" s="146">
        <v>2.9999999999999997E-4</v>
      </c>
      <c r="T168" s="147">
        <f>S168*H168</f>
        <v>1.3903499999999999E-2</v>
      </c>
      <c r="AR168" s="148" t="s">
        <v>197</v>
      </c>
      <c r="AT168" s="148" t="s">
        <v>134</v>
      </c>
      <c r="AU168" s="148" t="s">
        <v>139</v>
      </c>
      <c r="AY168" s="13" t="s">
        <v>131</v>
      </c>
      <c r="BE168" s="149">
        <f>IF(N168="základná",J168,0)</f>
        <v>0</v>
      </c>
      <c r="BF168" s="149">
        <f>IF(N168="znížená",J168,0)</f>
        <v>0</v>
      </c>
      <c r="BG168" s="149">
        <f>IF(N168="zákl. prenesená",J168,0)</f>
        <v>0</v>
      </c>
      <c r="BH168" s="149">
        <f>IF(N168="zníž. prenesená",J168,0)</f>
        <v>0</v>
      </c>
      <c r="BI168" s="149">
        <f>IF(N168="nulová",J168,0)</f>
        <v>0</v>
      </c>
      <c r="BJ168" s="13" t="s">
        <v>139</v>
      </c>
      <c r="BK168" s="149">
        <f>ROUND(I168*H168,2)</f>
        <v>0</v>
      </c>
      <c r="BL168" s="13" t="s">
        <v>197</v>
      </c>
      <c r="BM168" s="148" t="s">
        <v>279</v>
      </c>
    </row>
    <row r="169" spans="2:65" s="11" customFormat="1" ht="25.95" customHeight="1">
      <c r="B169" s="123"/>
      <c r="D169" s="124" t="s">
        <v>75</v>
      </c>
      <c r="E169" s="125" t="s">
        <v>280</v>
      </c>
      <c r="F169" s="125" t="s">
        <v>281</v>
      </c>
      <c r="I169" s="126"/>
      <c r="J169" s="127">
        <f>BK169</f>
        <v>0</v>
      </c>
      <c r="L169" s="123"/>
      <c r="M169" s="128"/>
      <c r="P169" s="129">
        <f>P170</f>
        <v>0</v>
      </c>
      <c r="R169" s="129">
        <f>R170</f>
        <v>0</v>
      </c>
      <c r="T169" s="130">
        <f>T170</f>
        <v>6.0899999999999996E-2</v>
      </c>
      <c r="AR169" s="124" t="s">
        <v>144</v>
      </c>
      <c r="AT169" s="131" t="s">
        <v>75</v>
      </c>
      <c r="AU169" s="131" t="s">
        <v>76</v>
      </c>
      <c r="AY169" s="124" t="s">
        <v>131</v>
      </c>
      <c r="BK169" s="132">
        <f>BK170</f>
        <v>0</v>
      </c>
    </row>
    <row r="170" spans="2:65" s="11" customFormat="1" ht="22.95" customHeight="1">
      <c r="B170" s="123"/>
      <c r="D170" s="124" t="s">
        <v>75</v>
      </c>
      <c r="E170" s="133" t="s">
        <v>282</v>
      </c>
      <c r="F170" s="133" t="s">
        <v>283</v>
      </c>
      <c r="I170" s="126"/>
      <c r="J170" s="134">
        <f>BK170</f>
        <v>0</v>
      </c>
      <c r="L170" s="123"/>
      <c r="M170" s="128"/>
      <c r="P170" s="129">
        <f>SUM(P171:P173)</f>
        <v>0</v>
      </c>
      <c r="R170" s="129">
        <f>SUM(R171:R173)</f>
        <v>0</v>
      </c>
      <c r="T170" s="130">
        <f>SUM(T171:T173)</f>
        <v>6.0899999999999996E-2</v>
      </c>
      <c r="AR170" s="124" t="s">
        <v>144</v>
      </c>
      <c r="AT170" s="131" t="s">
        <v>75</v>
      </c>
      <c r="AU170" s="131" t="s">
        <v>84</v>
      </c>
      <c r="AY170" s="124" t="s">
        <v>131</v>
      </c>
      <c r="BK170" s="132">
        <f>SUM(BK171:BK173)</f>
        <v>0</v>
      </c>
    </row>
    <row r="171" spans="2:65" s="1" customFormat="1" ht="37.950000000000003" customHeight="1">
      <c r="B171" s="135"/>
      <c r="C171" s="136" t="s">
        <v>284</v>
      </c>
      <c r="D171" s="136" t="s">
        <v>134</v>
      </c>
      <c r="E171" s="137" t="s">
        <v>285</v>
      </c>
      <c r="F171" s="138" t="s">
        <v>286</v>
      </c>
      <c r="G171" s="139" t="s">
        <v>167</v>
      </c>
      <c r="H171" s="140">
        <v>7</v>
      </c>
      <c r="I171" s="141">
        <v>0</v>
      </c>
      <c r="J171" s="142">
        <f>ROUND(I171*H171,2)</f>
        <v>0</v>
      </c>
      <c r="K171" s="143"/>
      <c r="L171" s="28"/>
      <c r="M171" s="144" t="s">
        <v>1</v>
      </c>
      <c r="N171" s="145" t="s">
        <v>42</v>
      </c>
      <c r="P171" s="146">
        <f>O171*H171</f>
        <v>0</v>
      </c>
      <c r="Q171" s="146">
        <v>0</v>
      </c>
      <c r="R171" s="146">
        <f>Q171*H171</f>
        <v>0</v>
      </c>
      <c r="S171" s="146">
        <v>1E-4</v>
      </c>
      <c r="T171" s="147">
        <f>S171*H171</f>
        <v>6.9999999999999999E-4</v>
      </c>
      <c r="AR171" s="148" t="s">
        <v>287</v>
      </c>
      <c r="AT171" s="148" t="s">
        <v>134</v>
      </c>
      <c r="AU171" s="148" t="s">
        <v>139</v>
      </c>
      <c r="AY171" s="13" t="s">
        <v>131</v>
      </c>
      <c r="BE171" s="149">
        <f>IF(N171="základná",J171,0)</f>
        <v>0</v>
      </c>
      <c r="BF171" s="149">
        <f>IF(N171="znížená",J171,0)</f>
        <v>0</v>
      </c>
      <c r="BG171" s="149">
        <f>IF(N171="zákl. prenesená",J171,0)</f>
        <v>0</v>
      </c>
      <c r="BH171" s="149">
        <f>IF(N171="zníž. prenesená",J171,0)</f>
        <v>0</v>
      </c>
      <c r="BI171" s="149">
        <f>IF(N171="nulová",J171,0)</f>
        <v>0</v>
      </c>
      <c r="BJ171" s="13" t="s">
        <v>139</v>
      </c>
      <c r="BK171" s="149">
        <f>ROUND(I171*H171,2)</f>
        <v>0</v>
      </c>
      <c r="BL171" s="13" t="s">
        <v>287</v>
      </c>
      <c r="BM171" s="148" t="s">
        <v>288</v>
      </c>
    </row>
    <row r="172" spans="2:65" s="1" customFormat="1" ht="37.950000000000003" customHeight="1">
      <c r="B172" s="135"/>
      <c r="C172" s="136" t="s">
        <v>289</v>
      </c>
      <c r="D172" s="136" t="s">
        <v>134</v>
      </c>
      <c r="E172" s="137" t="s">
        <v>290</v>
      </c>
      <c r="F172" s="138" t="s">
        <v>291</v>
      </c>
      <c r="G172" s="139" t="s">
        <v>167</v>
      </c>
      <c r="H172" s="140">
        <v>4</v>
      </c>
      <c r="I172" s="141">
        <v>0</v>
      </c>
      <c r="J172" s="142">
        <f>ROUND(I172*H172,2)</f>
        <v>0</v>
      </c>
      <c r="K172" s="143"/>
      <c r="L172" s="28"/>
      <c r="M172" s="144" t="s">
        <v>1</v>
      </c>
      <c r="N172" s="145" t="s">
        <v>42</v>
      </c>
      <c r="P172" s="146">
        <f>O172*H172</f>
        <v>0</v>
      </c>
      <c r="Q172" s="146">
        <v>0</v>
      </c>
      <c r="R172" s="146">
        <f>Q172*H172</f>
        <v>0</v>
      </c>
      <c r="S172" s="146">
        <v>5.0000000000000002E-5</v>
      </c>
      <c r="T172" s="147">
        <f>S172*H172</f>
        <v>2.0000000000000001E-4</v>
      </c>
      <c r="AR172" s="148" t="s">
        <v>287</v>
      </c>
      <c r="AT172" s="148" t="s">
        <v>134</v>
      </c>
      <c r="AU172" s="148" t="s">
        <v>139</v>
      </c>
      <c r="AY172" s="13" t="s">
        <v>131</v>
      </c>
      <c r="BE172" s="149">
        <f>IF(N172="základná",J172,0)</f>
        <v>0</v>
      </c>
      <c r="BF172" s="149">
        <f>IF(N172="znížená",J172,0)</f>
        <v>0</v>
      </c>
      <c r="BG172" s="149">
        <f>IF(N172="zákl. prenesená",J172,0)</f>
        <v>0</v>
      </c>
      <c r="BH172" s="149">
        <f>IF(N172="zníž. prenesená",J172,0)</f>
        <v>0</v>
      </c>
      <c r="BI172" s="149">
        <f>IF(N172="nulová",J172,0)</f>
        <v>0</v>
      </c>
      <c r="BJ172" s="13" t="s">
        <v>139</v>
      </c>
      <c r="BK172" s="149">
        <f>ROUND(I172*H172,2)</f>
        <v>0</v>
      </c>
      <c r="BL172" s="13" t="s">
        <v>287</v>
      </c>
      <c r="BM172" s="148" t="s">
        <v>292</v>
      </c>
    </row>
    <row r="173" spans="2:65" s="1" customFormat="1" ht="24.15" customHeight="1">
      <c r="B173" s="135"/>
      <c r="C173" s="136" t="s">
        <v>293</v>
      </c>
      <c r="D173" s="136" t="s">
        <v>134</v>
      </c>
      <c r="E173" s="137" t="s">
        <v>294</v>
      </c>
      <c r="F173" s="138" t="s">
        <v>295</v>
      </c>
      <c r="G173" s="139" t="s">
        <v>167</v>
      </c>
      <c r="H173" s="140">
        <v>12</v>
      </c>
      <c r="I173" s="141">
        <v>0</v>
      </c>
      <c r="J173" s="142">
        <f>ROUND(I173*H173,2)</f>
        <v>0</v>
      </c>
      <c r="K173" s="143"/>
      <c r="L173" s="28"/>
      <c r="M173" s="150" t="s">
        <v>1</v>
      </c>
      <c r="N173" s="151" t="s">
        <v>42</v>
      </c>
      <c r="O173" s="152"/>
      <c r="P173" s="153">
        <f>O173*H173</f>
        <v>0</v>
      </c>
      <c r="Q173" s="153">
        <v>0</v>
      </c>
      <c r="R173" s="153">
        <f>Q173*H173</f>
        <v>0</v>
      </c>
      <c r="S173" s="153">
        <v>5.0000000000000001E-3</v>
      </c>
      <c r="T173" s="154">
        <f>S173*H173</f>
        <v>0.06</v>
      </c>
      <c r="AR173" s="148" t="s">
        <v>287</v>
      </c>
      <c r="AT173" s="148" t="s">
        <v>134</v>
      </c>
      <c r="AU173" s="148" t="s">
        <v>139</v>
      </c>
      <c r="AY173" s="13" t="s">
        <v>131</v>
      </c>
      <c r="BE173" s="149">
        <f>IF(N173="základná",J173,0)</f>
        <v>0</v>
      </c>
      <c r="BF173" s="149">
        <f>IF(N173="znížená",J173,0)</f>
        <v>0</v>
      </c>
      <c r="BG173" s="149">
        <f>IF(N173="zákl. prenesená",J173,0)</f>
        <v>0</v>
      </c>
      <c r="BH173" s="149">
        <f>IF(N173="zníž. prenesená",J173,0)</f>
        <v>0</v>
      </c>
      <c r="BI173" s="149">
        <f>IF(N173="nulová",J173,0)</f>
        <v>0</v>
      </c>
      <c r="BJ173" s="13" t="s">
        <v>139</v>
      </c>
      <c r="BK173" s="149">
        <f>ROUND(I173*H173,2)</f>
        <v>0</v>
      </c>
      <c r="BL173" s="13" t="s">
        <v>287</v>
      </c>
      <c r="BM173" s="148" t="s">
        <v>296</v>
      </c>
    </row>
    <row r="174" spans="2:65" s="1" customFormat="1" ht="6.9" customHeight="1">
      <c r="B174" s="43"/>
      <c r="C174" s="44"/>
      <c r="D174" s="44"/>
      <c r="E174" s="44"/>
      <c r="F174" s="44"/>
      <c r="G174" s="44"/>
      <c r="H174" s="44"/>
      <c r="I174" s="44"/>
      <c r="J174" s="44"/>
      <c r="K174" s="44"/>
      <c r="L174" s="28"/>
    </row>
  </sheetData>
  <autoFilter ref="C126:K173" xr:uid="{00000000-0009-0000-0000-000001000000}"/>
  <mergeCells count="9">
    <mergeCell ref="E87:H87"/>
    <mergeCell ref="E117:H117"/>
    <mergeCell ref="E119:H119"/>
    <mergeCell ref="L2:V2"/>
    <mergeCell ref="E7:H7"/>
    <mergeCell ref="E9:H9"/>
    <mergeCell ref="E18:H18"/>
    <mergeCell ref="E27:H27"/>
    <mergeCell ref="E85:H85"/>
  </mergeCells>
  <pageMargins left="0.39374999999999999" right="0.39374999999999999" top="0.39374999999999999" bottom="0.39374999999999999" header="0" footer="0"/>
  <pageSetup paperSize="9" scale="89" fitToHeight="100" orientation="portrait" blackAndWhite="1" r:id="rId1"/>
  <headerFooter>
    <oddFooter>&amp;CStrana &amp;P z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2:BM213"/>
  <sheetViews>
    <sheetView showGridLines="0" topLeftCell="A210" workbookViewId="0">
      <selection activeCell="W137" sqref="W137"/>
    </sheetView>
  </sheetViews>
  <sheetFormatPr defaultRowHeight="10.199999999999999"/>
  <cols>
    <col min="1" max="1" width="8.28515625" customWidth="1"/>
    <col min="2" max="2" width="1.140625" customWidth="1"/>
    <col min="3" max="3" width="4.140625" customWidth="1"/>
    <col min="4" max="4" width="4.28515625" customWidth="1"/>
    <col min="5" max="5" width="17.140625" customWidth="1"/>
    <col min="6" max="6" width="50.85546875" customWidth="1"/>
    <col min="7" max="7" width="7.42578125" customWidth="1"/>
    <col min="8" max="8" width="14" customWidth="1"/>
    <col min="9" max="9" width="15.85546875" customWidth="1"/>
    <col min="10" max="10" width="22.28515625" customWidth="1"/>
    <col min="11" max="11" width="22.28515625" hidden="1" customWidth="1"/>
    <col min="12" max="12" width="9.28515625" customWidth="1"/>
    <col min="13" max="13" width="10.85546875" hidden="1" customWidth="1"/>
    <col min="14" max="14" width="9.28515625" hidden="1"/>
    <col min="15" max="20" width="14.140625" hidden="1" customWidth="1"/>
    <col min="21" max="21" width="16.28515625" hidden="1" customWidth="1"/>
    <col min="22" max="22" width="12.28515625" customWidth="1"/>
    <col min="23" max="23" width="16.28515625" customWidth="1"/>
    <col min="24" max="24" width="12.28515625" customWidth="1"/>
    <col min="25" max="25" width="15" customWidth="1"/>
    <col min="26" max="26" width="11" customWidth="1"/>
    <col min="27" max="27" width="15" customWidth="1"/>
    <col min="28" max="28" width="16.28515625" customWidth="1"/>
    <col min="29" max="29" width="11" customWidth="1"/>
    <col min="30" max="30" width="15" customWidth="1"/>
    <col min="31" max="31" width="16.28515625" customWidth="1"/>
    <col min="44" max="65" width="9.28515625" hidden="1"/>
  </cols>
  <sheetData>
    <row r="2" spans="2:46" ht="36.9" customHeight="1">
      <c r="L2" s="194" t="s">
        <v>5</v>
      </c>
      <c r="M2" s="195"/>
      <c r="N2" s="195"/>
      <c r="O2" s="195"/>
      <c r="P2" s="195"/>
      <c r="Q2" s="195"/>
      <c r="R2" s="195"/>
      <c r="S2" s="195"/>
      <c r="T2" s="195"/>
      <c r="U2" s="195"/>
      <c r="V2" s="195"/>
      <c r="AT2" s="13" t="s">
        <v>88</v>
      </c>
    </row>
    <row r="3" spans="2:46" ht="6.9" hidden="1" customHeight="1">
      <c r="B3" s="14"/>
      <c r="C3" s="15"/>
      <c r="D3" s="15"/>
      <c r="E3" s="15"/>
      <c r="F3" s="15"/>
      <c r="G3" s="15"/>
      <c r="H3" s="15"/>
      <c r="I3" s="15"/>
      <c r="J3" s="15"/>
      <c r="K3" s="15"/>
      <c r="L3" s="16"/>
      <c r="AT3" s="13" t="s">
        <v>76</v>
      </c>
    </row>
    <row r="4" spans="2:46" ht="24.9" hidden="1" customHeight="1">
      <c r="B4" s="16"/>
      <c r="D4" s="17" t="s">
        <v>98</v>
      </c>
      <c r="L4" s="16"/>
      <c r="M4" s="86" t="s">
        <v>9</v>
      </c>
      <c r="AT4" s="13" t="s">
        <v>3</v>
      </c>
    </row>
    <row r="5" spans="2:46" ht="6.9" hidden="1" customHeight="1">
      <c r="B5" s="16"/>
      <c r="L5" s="16"/>
    </row>
    <row r="6" spans="2:46" ht="12" hidden="1" customHeight="1">
      <c r="B6" s="16"/>
      <c r="D6" s="23" t="s">
        <v>15</v>
      </c>
      <c r="L6" s="16"/>
    </row>
    <row r="7" spans="2:46" ht="16.5" hidden="1" customHeight="1">
      <c r="B7" s="16"/>
      <c r="E7" s="210" t="str">
        <f>'Rekapitulácia stavby'!K6</f>
        <v>REKONŠTRUKCIA HYGIENICKÝCH ZARIADENÍ KD</v>
      </c>
      <c r="F7" s="211"/>
      <c r="G7" s="211"/>
      <c r="H7" s="211"/>
      <c r="L7" s="16"/>
    </row>
    <row r="8" spans="2:46" s="1" customFormat="1" ht="12" hidden="1" customHeight="1">
      <c r="B8" s="28"/>
      <c r="D8" s="23" t="s">
        <v>99</v>
      </c>
      <c r="L8" s="28"/>
    </row>
    <row r="9" spans="2:46" s="1" customFormat="1" ht="16.5" hidden="1" customHeight="1">
      <c r="B9" s="28"/>
      <c r="E9" s="188" t="s">
        <v>297</v>
      </c>
      <c r="F9" s="209"/>
      <c r="G9" s="209"/>
      <c r="H9" s="209"/>
      <c r="L9" s="28"/>
    </row>
    <row r="10" spans="2:46" s="1" customFormat="1" hidden="1">
      <c r="B10" s="28"/>
      <c r="L10" s="28"/>
    </row>
    <row r="11" spans="2:46" s="1" customFormat="1" ht="12" hidden="1" customHeight="1">
      <c r="B11" s="28"/>
      <c r="D11" s="23" t="s">
        <v>17</v>
      </c>
      <c r="F11" s="21" t="s">
        <v>1</v>
      </c>
      <c r="I11" s="23" t="s">
        <v>18</v>
      </c>
      <c r="J11" s="21" t="s">
        <v>1</v>
      </c>
      <c r="L11" s="28"/>
    </row>
    <row r="12" spans="2:46" s="1" customFormat="1" ht="12" hidden="1" customHeight="1">
      <c r="B12" s="28"/>
      <c r="D12" s="23" t="s">
        <v>19</v>
      </c>
      <c r="F12" s="21" t="s">
        <v>20</v>
      </c>
      <c r="I12" s="23" t="s">
        <v>21</v>
      </c>
      <c r="J12" s="51" t="str">
        <f>'Rekapitulácia stavby'!AN8</f>
        <v>3. 2. 2023</v>
      </c>
      <c r="L12" s="28"/>
    </row>
    <row r="13" spans="2:46" s="1" customFormat="1" ht="10.95" hidden="1" customHeight="1">
      <c r="B13" s="28"/>
      <c r="L13" s="28"/>
    </row>
    <row r="14" spans="2:46" s="1" customFormat="1" ht="12" hidden="1" customHeight="1">
      <c r="B14" s="28"/>
      <c r="D14" s="23" t="s">
        <v>23</v>
      </c>
      <c r="I14" s="23" t="s">
        <v>24</v>
      </c>
      <c r="J14" s="21" t="s">
        <v>1</v>
      </c>
      <c r="L14" s="28"/>
    </row>
    <row r="15" spans="2:46" s="1" customFormat="1" ht="18" hidden="1" customHeight="1">
      <c r="B15" s="28"/>
      <c r="E15" s="21" t="s">
        <v>25</v>
      </c>
      <c r="I15" s="23" t="s">
        <v>26</v>
      </c>
      <c r="J15" s="21" t="s">
        <v>1</v>
      </c>
      <c r="L15" s="28"/>
    </row>
    <row r="16" spans="2:46" s="1" customFormat="1" ht="6.9" hidden="1" customHeight="1">
      <c r="B16" s="28"/>
      <c r="L16" s="28"/>
    </row>
    <row r="17" spans="2:12" s="1" customFormat="1" ht="12" hidden="1" customHeight="1">
      <c r="B17" s="28"/>
      <c r="D17" s="23" t="s">
        <v>27</v>
      </c>
      <c r="I17" s="23" t="s">
        <v>24</v>
      </c>
      <c r="J17" s="24">
        <f>'Rekapitulácia stavby'!AN13</f>
        <v>0</v>
      </c>
      <c r="L17" s="28"/>
    </row>
    <row r="18" spans="2:12" s="1" customFormat="1" ht="18" hidden="1" customHeight="1">
      <c r="B18" s="28"/>
      <c r="E18" s="212">
        <f>'Rekapitulácia stavby'!E14</f>
        <v>0</v>
      </c>
      <c r="F18" s="204"/>
      <c r="G18" s="204"/>
      <c r="H18" s="204"/>
      <c r="I18" s="23" t="s">
        <v>26</v>
      </c>
      <c r="J18" s="24">
        <f>'Rekapitulácia stavby'!AN14</f>
        <v>0</v>
      </c>
      <c r="L18" s="28"/>
    </row>
    <row r="19" spans="2:12" s="1" customFormat="1" ht="6.9" hidden="1" customHeight="1">
      <c r="B19" s="28"/>
      <c r="L19" s="28"/>
    </row>
    <row r="20" spans="2:12" s="1" customFormat="1" ht="12" hidden="1" customHeight="1">
      <c r="B20" s="28"/>
      <c r="D20" s="23" t="s">
        <v>29</v>
      </c>
      <c r="I20" s="23" t="s">
        <v>24</v>
      </c>
      <c r="J20" s="21" t="s">
        <v>30</v>
      </c>
      <c r="L20" s="28"/>
    </row>
    <row r="21" spans="2:12" s="1" customFormat="1" ht="18" hidden="1" customHeight="1">
      <c r="B21" s="28"/>
      <c r="E21" s="21" t="s">
        <v>31</v>
      </c>
      <c r="I21" s="23" t="s">
        <v>26</v>
      </c>
      <c r="J21" s="21" t="s">
        <v>32</v>
      </c>
      <c r="L21" s="28"/>
    </row>
    <row r="22" spans="2:12" s="1" customFormat="1" ht="6.9" hidden="1" customHeight="1">
      <c r="B22" s="28"/>
      <c r="L22" s="28"/>
    </row>
    <row r="23" spans="2:12" s="1" customFormat="1" ht="12" hidden="1" customHeight="1">
      <c r="B23" s="28"/>
      <c r="D23" s="23" t="s">
        <v>33</v>
      </c>
      <c r="I23" s="23" t="s">
        <v>24</v>
      </c>
      <c r="J23" s="21" t="s">
        <v>1</v>
      </c>
      <c r="L23" s="28"/>
    </row>
    <row r="24" spans="2:12" s="1" customFormat="1" ht="18" hidden="1" customHeight="1">
      <c r="B24" s="28"/>
      <c r="E24" s="21" t="s">
        <v>34</v>
      </c>
      <c r="I24" s="23" t="s">
        <v>26</v>
      </c>
      <c r="J24" s="21" t="s">
        <v>1</v>
      </c>
      <c r="L24" s="28"/>
    </row>
    <row r="25" spans="2:12" s="1" customFormat="1" ht="6.9" hidden="1" customHeight="1">
      <c r="B25" s="28"/>
      <c r="L25" s="28"/>
    </row>
    <row r="26" spans="2:12" s="1" customFormat="1" ht="12" hidden="1" customHeight="1">
      <c r="B26" s="28"/>
      <c r="D26" s="23" t="s">
        <v>35</v>
      </c>
      <c r="L26" s="28"/>
    </row>
    <row r="27" spans="2:12" s="7" customFormat="1" ht="16.5" hidden="1" customHeight="1">
      <c r="B27" s="87"/>
      <c r="E27" s="208" t="s">
        <v>1</v>
      </c>
      <c r="F27" s="208"/>
      <c r="G27" s="208"/>
      <c r="H27" s="208"/>
      <c r="L27" s="87"/>
    </row>
    <row r="28" spans="2:12" s="1" customFormat="1" ht="6.9" hidden="1" customHeight="1">
      <c r="B28" s="28"/>
      <c r="L28" s="28"/>
    </row>
    <row r="29" spans="2:12" s="1" customFormat="1" ht="6.9" hidden="1" customHeight="1">
      <c r="B29" s="28"/>
      <c r="D29" s="52"/>
      <c r="E29" s="52"/>
      <c r="F29" s="52"/>
      <c r="G29" s="52"/>
      <c r="H29" s="52"/>
      <c r="I29" s="52"/>
      <c r="J29" s="52"/>
      <c r="K29" s="52"/>
      <c r="L29" s="28"/>
    </row>
    <row r="30" spans="2:12" s="1" customFormat="1" ht="25.35" hidden="1" customHeight="1">
      <c r="B30" s="28"/>
      <c r="D30" s="88" t="s">
        <v>36</v>
      </c>
      <c r="J30" s="64">
        <f>ROUND(J131, 2)</f>
        <v>0</v>
      </c>
      <c r="L30" s="28"/>
    </row>
    <row r="31" spans="2:12" s="1" customFormat="1" ht="6.9" hidden="1" customHeight="1">
      <c r="B31" s="28"/>
      <c r="D31" s="52"/>
      <c r="E31" s="52"/>
      <c r="F31" s="52"/>
      <c r="G31" s="52"/>
      <c r="H31" s="52"/>
      <c r="I31" s="52"/>
      <c r="J31" s="52"/>
      <c r="K31" s="52"/>
      <c r="L31" s="28"/>
    </row>
    <row r="32" spans="2:12" s="1" customFormat="1" ht="14.4" hidden="1" customHeight="1">
      <c r="B32" s="28"/>
      <c r="F32" s="31" t="s">
        <v>38</v>
      </c>
      <c r="I32" s="31" t="s">
        <v>37</v>
      </c>
      <c r="J32" s="31" t="s">
        <v>39</v>
      </c>
      <c r="L32" s="28"/>
    </row>
    <row r="33" spans="2:12" s="1" customFormat="1" ht="14.4" hidden="1" customHeight="1">
      <c r="B33" s="28"/>
      <c r="D33" s="89" t="s">
        <v>40</v>
      </c>
      <c r="E33" s="33" t="s">
        <v>41</v>
      </c>
      <c r="F33" s="90">
        <f>ROUND((SUM(BE131:BE212)),  2)</f>
        <v>0</v>
      </c>
      <c r="G33" s="91"/>
      <c r="H33" s="91"/>
      <c r="I33" s="92">
        <v>0.2</v>
      </c>
      <c r="J33" s="90">
        <f>ROUND(((SUM(BE131:BE212))*I33),  2)</f>
        <v>0</v>
      </c>
      <c r="L33" s="28"/>
    </row>
    <row r="34" spans="2:12" s="1" customFormat="1" ht="14.4" hidden="1" customHeight="1">
      <c r="B34" s="28"/>
      <c r="E34" s="33" t="s">
        <v>42</v>
      </c>
      <c r="F34" s="90">
        <f>ROUND((SUM(BF131:BF212)),  2)</f>
        <v>0</v>
      </c>
      <c r="G34" s="91"/>
      <c r="H34" s="91"/>
      <c r="I34" s="92">
        <v>0.2</v>
      </c>
      <c r="J34" s="90">
        <f>ROUND(((SUM(BF131:BF212))*I34),  2)</f>
        <v>0</v>
      </c>
      <c r="L34" s="28"/>
    </row>
    <row r="35" spans="2:12" s="1" customFormat="1" ht="14.4" hidden="1" customHeight="1">
      <c r="B35" s="28"/>
      <c r="E35" s="23" t="s">
        <v>43</v>
      </c>
      <c r="F35" s="93">
        <f>ROUND((SUM(BG131:BG212)),  2)</f>
        <v>0</v>
      </c>
      <c r="I35" s="94">
        <v>0.2</v>
      </c>
      <c r="J35" s="93">
        <f>0</f>
        <v>0</v>
      </c>
      <c r="L35" s="28"/>
    </row>
    <row r="36" spans="2:12" s="1" customFormat="1" ht="14.4" hidden="1" customHeight="1">
      <c r="B36" s="28"/>
      <c r="E36" s="23" t="s">
        <v>44</v>
      </c>
      <c r="F36" s="93">
        <f>ROUND((SUM(BH131:BH212)),  2)</f>
        <v>0</v>
      </c>
      <c r="I36" s="94">
        <v>0.2</v>
      </c>
      <c r="J36" s="93">
        <f>0</f>
        <v>0</v>
      </c>
      <c r="L36" s="28"/>
    </row>
    <row r="37" spans="2:12" s="1" customFormat="1" ht="14.4" hidden="1" customHeight="1">
      <c r="B37" s="28"/>
      <c r="E37" s="33" t="s">
        <v>45</v>
      </c>
      <c r="F37" s="90">
        <f>ROUND((SUM(BI131:BI212)),  2)</f>
        <v>0</v>
      </c>
      <c r="G37" s="91"/>
      <c r="H37" s="91"/>
      <c r="I37" s="92">
        <v>0</v>
      </c>
      <c r="J37" s="90">
        <f>0</f>
        <v>0</v>
      </c>
      <c r="L37" s="28"/>
    </row>
    <row r="38" spans="2:12" s="1" customFormat="1" ht="6.9" hidden="1" customHeight="1">
      <c r="B38" s="28"/>
      <c r="L38" s="28"/>
    </row>
    <row r="39" spans="2:12" s="1" customFormat="1" ht="25.35" hidden="1" customHeight="1">
      <c r="B39" s="28"/>
      <c r="C39" s="95"/>
      <c r="D39" s="96" t="s">
        <v>46</v>
      </c>
      <c r="E39" s="55"/>
      <c r="F39" s="55"/>
      <c r="G39" s="97" t="s">
        <v>47</v>
      </c>
      <c r="H39" s="98" t="s">
        <v>48</v>
      </c>
      <c r="I39" s="55"/>
      <c r="J39" s="99">
        <f>SUM(J30:J37)</f>
        <v>0</v>
      </c>
      <c r="K39" s="100"/>
      <c r="L39" s="28"/>
    </row>
    <row r="40" spans="2:12" s="1" customFormat="1" ht="14.4" hidden="1" customHeight="1">
      <c r="B40" s="28"/>
      <c r="L40" s="28"/>
    </row>
    <row r="41" spans="2:12" ht="14.4" hidden="1" customHeight="1">
      <c r="B41" s="16"/>
      <c r="L41" s="16"/>
    </row>
    <row r="42" spans="2:12" ht="14.4" hidden="1" customHeight="1">
      <c r="B42" s="16"/>
      <c r="L42" s="16"/>
    </row>
    <row r="43" spans="2:12" ht="14.4" hidden="1" customHeight="1">
      <c r="B43" s="16"/>
      <c r="L43" s="16"/>
    </row>
    <row r="44" spans="2:12" ht="14.4" hidden="1" customHeight="1">
      <c r="B44" s="16"/>
      <c r="L44" s="16"/>
    </row>
    <row r="45" spans="2:12" ht="14.4" hidden="1" customHeight="1">
      <c r="B45" s="16"/>
      <c r="L45" s="16"/>
    </row>
    <row r="46" spans="2:12" ht="14.4" hidden="1" customHeight="1">
      <c r="B46" s="16"/>
      <c r="L46" s="16"/>
    </row>
    <row r="47" spans="2:12" ht="14.4" hidden="1" customHeight="1">
      <c r="B47" s="16"/>
      <c r="L47" s="16"/>
    </row>
    <row r="48" spans="2:12" ht="14.4" hidden="1" customHeight="1">
      <c r="B48" s="16"/>
      <c r="L48" s="16"/>
    </row>
    <row r="49" spans="2:12" ht="14.4" hidden="1" customHeight="1">
      <c r="B49" s="16"/>
      <c r="L49" s="16"/>
    </row>
    <row r="50" spans="2:12" s="1" customFormat="1" ht="14.4" hidden="1" customHeight="1">
      <c r="B50" s="28"/>
      <c r="D50" s="40" t="s">
        <v>49</v>
      </c>
      <c r="E50" s="41"/>
      <c r="F50" s="41"/>
      <c r="G50" s="40" t="s">
        <v>50</v>
      </c>
      <c r="H50" s="41"/>
      <c r="I50" s="41"/>
      <c r="J50" s="41"/>
      <c r="K50" s="41"/>
      <c r="L50" s="28"/>
    </row>
    <row r="51" spans="2:12" hidden="1">
      <c r="B51" s="16"/>
      <c r="L51" s="16"/>
    </row>
    <row r="52" spans="2:12" hidden="1">
      <c r="B52" s="16"/>
      <c r="L52" s="16"/>
    </row>
    <row r="53" spans="2:12" hidden="1">
      <c r="B53" s="16"/>
      <c r="L53" s="16"/>
    </row>
    <row r="54" spans="2:12" hidden="1">
      <c r="B54" s="16"/>
      <c r="L54" s="16"/>
    </row>
    <row r="55" spans="2:12" hidden="1">
      <c r="B55" s="16"/>
      <c r="L55" s="16"/>
    </row>
    <row r="56" spans="2:12" hidden="1">
      <c r="B56" s="16"/>
      <c r="L56" s="16"/>
    </row>
    <row r="57" spans="2:12" hidden="1">
      <c r="B57" s="16"/>
      <c r="L57" s="16"/>
    </row>
    <row r="58" spans="2:12" hidden="1">
      <c r="B58" s="16"/>
      <c r="L58" s="16"/>
    </row>
    <row r="59" spans="2:12" hidden="1">
      <c r="B59" s="16"/>
      <c r="L59" s="16"/>
    </row>
    <row r="60" spans="2:12" hidden="1">
      <c r="B60" s="16"/>
      <c r="L60" s="16"/>
    </row>
    <row r="61" spans="2:12" s="1" customFormat="1" ht="13.2" hidden="1">
      <c r="B61" s="28"/>
      <c r="D61" s="42" t="s">
        <v>51</v>
      </c>
      <c r="E61" s="30"/>
      <c r="F61" s="101" t="s">
        <v>52</v>
      </c>
      <c r="G61" s="42" t="s">
        <v>51</v>
      </c>
      <c r="H61" s="30"/>
      <c r="I61" s="30"/>
      <c r="J61" s="102" t="s">
        <v>52</v>
      </c>
      <c r="K61" s="30"/>
      <c r="L61" s="28"/>
    </row>
    <row r="62" spans="2:12" hidden="1">
      <c r="B62" s="16"/>
      <c r="L62" s="16"/>
    </row>
    <row r="63" spans="2:12" hidden="1">
      <c r="B63" s="16"/>
      <c r="L63" s="16"/>
    </row>
    <row r="64" spans="2:12" hidden="1">
      <c r="B64" s="16"/>
      <c r="L64" s="16"/>
    </row>
    <row r="65" spans="2:12" s="1" customFormat="1" ht="13.2" hidden="1">
      <c r="B65" s="28"/>
      <c r="D65" s="40" t="s">
        <v>53</v>
      </c>
      <c r="E65" s="41"/>
      <c r="F65" s="41"/>
      <c r="G65" s="40" t="s">
        <v>54</v>
      </c>
      <c r="H65" s="41"/>
      <c r="I65" s="41"/>
      <c r="J65" s="41"/>
      <c r="K65" s="41"/>
      <c r="L65" s="28"/>
    </row>
    <row r="66" spans="2:12" hidden="1">
      <c r="B66" s="16"/>
      <c r="L66" s="16"/>
    </row>
    <row r="67" spans="2:12" hidden="1">
      <c r="B67" s="16"/>
      <c r="L67" s="16"/>
    </row>
    <row r="68" spans="2:12" hidden="1">
      <c r="B68" s="16"/>
      <c r="L68" s="16"/>
    </row>
    <row r="69" spans="2:12" hidden="1">
      <c r="B69" s="16"/>
      <c r="L69" s="16"/>
    </row>
    <row r="70" spans="2:12" hidden="1">
      <c r="B70" s="16"/>
      <c r="L70" s="16"/>
    </row>
    <row r="71" spans="2:12" hidden="1">
      <c r="B71" s="16"/>
      <c r="L71" s="16"/>
    </row>
    <row r="72" spans="2:12" hidden="1">
      <c r="B72" s="16"/>
      <c r="L72" s="16"/>
    </row>
    <row r="73" spans="2:12" hidden="1">
      <c r="B73" s="16"/>
      <c r="L73" s="16"/>
    </row>
    <row r="74" spans="2:12" hidden="1">
      <c r="B74" s="16"/>
      <c r="L74" s="16"/>
    </row>
    <row r="75" spans="2:12" hidden="1">
      <c r="B75" s="16"/>
      <c r="L75" s="16"/>
    </row>
    <row r="76" spans="2:12" s="1" customFormat="1" ht="13.2" hidden="1">
      <c r="B76" s="28"/>
      <c r="D76" s="42" t="s">
        <v>51</v>
      </c>
      <c r="E76" s="30"/>
      <c r="F76" s="101" t="s">
        <v>52</v>
      </c>
      <c r="G76" s="42" t="s">
        <v>51</v>
      </c>
      <c r="H76" s="30"/>
      <c r="I76" s="30"/>
      <c r="J76" s="102" t="s">
        <v>52</v>
      </c>
      <c r="K76" s="30"/>
      <c r="L76" s="28"/>
    </row>
    <row r="77" spans="2:12" s="1" customFormat="1" ht="14.4" hidden="1" customHeight="1">
      <c r="B77" s="43"/>
      <c r="C77" s="44"/>
      <c r="D77" s="44"/>
      <c r="E77" s="44"/>
      <c r="F77" s="44"/>
      <c r="G77" s="44"/>
      <c r="H77" s="44"/>
      <c r="I77" s="44"/>
      <c r="J77" s="44"/>
      <c r="K77" s="44"/>
      <c r="L77" s="28"/>
    </row>
    <row r="78" spans="2:12" hidden="1"/>
    <row r="79" spans="2:12" hidden="1"/>
    <row r="80" spans="2:12" hidden="1"/>
    <row r="81" spans="2:47" s="1" customFormat="1" ht="6.9" hidden="1" customHeight="1">
      <c r="B81" s="45"/>
      <c r="C81" s="46"/>
      <c r="D81" s="46"/>
      <c r="E81" s="46"/>
      <c r="F81" s="46"/>
      <c r="G81" s="46"/>
      <c r="H81" s="46"/>
      <c r="I81" s="46"/>
      <c r="J81" s="46"/>
      <c r="K81" s="46"/>
      <c r="L81" s="28"/>
    </row>
    <row r="82" spans="2:47" s="1" customFormat="1" ht="24.9" hidden="1" customHeight="1">
      <c r="B82" s="28"/>
      <c r="C82" s="17" t="s">
        <v>101</v>
      </c>
      <c r="L82" s="28"/>
    </row>
    <row r="83" spans="2:47" s="1" customFormat="1" ht="6.9" hidden="1" customHeight="1">
      <c r="B83" s="28"/>
      <c r="L83" s="28"/>
    </row>
    <row r="84" spans="2:47" s="1" customFormat="1" ht="12" hidden="1" customHeight="1">
      <c r="B84" s="28"/>
      <c r="C84" s="23" t="s">
        <v>15</v>
      </c>
      <c r="L84" s="28"/>
    </row>
    <row r="85" spans="2:47" s="1" customFormat="1" ht="16.5" hidden="1" customHeight="1">
      <c r="B85" s="28"/>
      <c r="E85" s="210" t="str">
        <f>E7</f>
        <v>REKONŠTRUKCIA HYGIENICKÝCH ZARIADENÍ KD</v>
      </c>
      <c r="F85" s="211"/>
      <c r="G85" s="211"/>
      <c r="H85" s="211"/>
      <c r="L85" s="28"/>
    </row>
    <row r="86" spans="2:47" s="1" customFormat="1" ht="12" hidden="1" customHeight="1">
      <c r="B86" s="28"/>
      <c r="C86" s="23" t="s">
        <v>99</v>
      </c>
      <c r="L86" s="28"/>
    </row>
    <row r="87" spans="2:47" s="1" customFormat="1" ht="16.5" hidden="1" customHeight="1">
      <c r="B87" s="28"/>
      <c r="E87" s="188" t="str">
        <f>E9</f>
        <v>02 - Architektonicko-stavebné riešenie</v>
      </c>
      <c r="F87" s="209"/>
      <c r="G87" s="209"/>
      <c r="H87" s="209"/>
      <c r="L87" s="28"/>
    </row>
    <row r="88" spans="2:47" s="1" customFormat="1" ht="6.9" hidden="1" customHeight="1">
      <c r="B88" s="28"/>
      <c r="L88" s="28"/>
    </row>
    <row r="89" spans="2:47" s="1" customFormat="1" ht="12" hidden="1" customHeight="1">
      <c r="B89" s="28"/>
      <c r="C89" s="23" t="s">
        <v>19</v>
      </c>
      <c r="F89" s="21" t="str">
        <f>F12</f>
        <v>kat. úz. Davidov</v>
      </c>
      <c r="I89" s="23" t="s">
        <v>21</v>
      </c>
      <c r="J89" s="51" t="str">
        <f>IF(J12="","",J12)</f>
        <v>3. 2. 2023</v>
      </c>
      <c r="L89" s="28"/>
    </row>
    <row r="90" spans="2:47" s="1" customFormat="1" ht="6.9" hidden="1" customHeight="1">
      <c r="B90" s="28"/>
      <c r="L90" s="28"/>
    </row>
    <row r="91" spans="2:47" s="1" customFormat="1" ht="15.15" hidden="1" customHeight="1">
      <c r="B91" s="28"/>
      <c r="C91" s="23" t="s">
        <v>23</v>
      </c>
      <c r="F91" s="21" t="str">
        <f>E15</f>
        <v>Obec Davidov</v>
      </c>
      <c r="I91" s="23" t="s">
        <v>29</v>
      </c>
      <c r="J91" s="26" t="str">
        <f>E21</f>
        <v>ateliér-m spol. s r.o.</v>
      </c>
      <c r="L91" s="28"/>
    </row>
    <row r="92" spans="2:47" s="1" customFormat="1" ht="15.15" hidden="1" customHeight="1">
      <c r="B92" s="28"/>
      <c r="C92" s="23" t="s">
        <v>27</v>
      </c>
      <c r="F92" s="21">
        <f>IF(E18="","",E18)</f>
        <v>0</v>
      </c>
      <c r="I92" s="23" t="s">
        <v>33</v>
      </c>
      <c r="J92" s="26" t="str">
        <f>E24</f>
        <v>Ing. Daniel Janok</v>
      </c>
      <c r="L92" s="28"/>
    </row>
    <row r="93" spans="2:47" s="1" customFormat="1" ht="10.35" hidden="1" customHeight="1">
      <c r="B93" s="28"/>
      <c r="L93" s="28"/>
    </row>
    <row r="94" spans="2:47" s="1" customFormat="1" ht="29.25" hidden="1" customHeight="1">
      <c r="B94" s="28"/>
      <c r="C94" s="103" t="s">
        <v>102</v>
      </c>
      <c r="D94" s="95"/>
      <c r="E94" s="95"/>
      <c r="F94" s="95"/>
      <c r="G94" s="95"/>
      <c r="H94" s="95"/>
      <c r="I94" s="95"/>
      <c r="J94" s="104" t="s">
        <v>103</v>
      </c>
      <c r="K94" s="95"/>
      <c r="L94" s="28"/>
    </row>
    <row r="95" spans="2:47" s="1" customFormat="1" ht="10.35" hidden="1" customHeight="1">
      <c r="B95" s="28"/>
      <c r="L95" s="28"/>
    </row>
    <row r="96" spans="2:47" s="1" customFormat="1" ht="22.95" hidden="1" customHeight="1">
      <c r="B96" s="28"/>
      <c r="C96" s="105" t="s">
        <v>104</v>
      </c>
      <c r="J96" s="64">
        <f>J131</f>
        <v>0</v>
      </c>
      <c r="L96" s="28"/>
      <c r="AU96" s="13" t="s">
        <v>105</v>
      </c>
    </row>
    <row r="97" spans="2:12" s="8" customFormat="1" ht="24.9" hidden="1" customHeight="1">
      <c r="B97" s="106"/>
      <c r="D97" s="107" t="s">
        <v>106</v>
      </c>
      <c r="E97" s="108"/>
      <c r="F97" s="108"/>
      <c r="G97" s="108"/>
      <c r="H97" s="108"/>
      <c r="I97" s="108"/>
      <c r="J97" s="109">
        <f>J132</f>
        <v>0</v>
      </c>
      <c r="L97" s="106"/>
    </row>
    <row r="98" spans="2:12" s="9" customFormat="1" ht="19.95" hidden="1" customHeight="1">
      <c r="B98" s="110"/>
      <c r="D98" s="111" t="s">
        <v>298</v>
      </c>
      <c r="E98" s="112"/>
      <c r="F98" s="112"/>
      <c r="G98" s="112"/>
      <c r="H98" s="112"/>
      <c r="I98" s="112"/>
      <c r="J98" s="113">
        <f>J133</f>
        <v>0</v>
      </c>
      <c r="L98" s="110"/>
    </row>
    <row r="99" spans="2:12" s="9" customFormat="1" ht="19.95" hidden="1" customHeight="1">
      <c r="B99" s="110"/>
      <c r="D99" s="111" t="s">
        <v>299</v>
      </c>
      <c r="E99" s="112"/>
      <c r="F99" s="112"/>
      <c r="G99" s="112"/>
      <c r="H99" s="112"/>
      <c r="I99" s="112"/>
      <c r="J99" s="113">
        <f>J138</f>
        <v>0</v>
      </c>
      <c r="L99" s="110"/>
    </row>
    <row r="100" spans="2:12" s="9" customFormat="1" ht="19.95" hidden="1" customHeight="1">
      <c r="B100" s="110"/>
      <c r="D100" s="111" t="s">
        <v>107</v>
      </c>
      <c r="E100" s="112"/>
      <c r="F100" s="112"/>
      <c r="G100" s="112"/>
      <c r="H100" s="112"/>
      <c r="I100" s="112"/>
      <c r="J100" s="113">
        <f>J153</f>
        <v>0</v>
      </c>
      <c r="L100" s="110"/>
    </row>
    <row r="101" spans="2:12" s="9" customFormat="1" ht="19.95" hidden="1" customHeight="1">
      <c r="B101" s="110"/>
      <c r="D101" s="111" t="s">
        <v>300</v>
      </c>
      <c r="E101" s="112"/>
      <c r="F101" s="112"/>
      <c r="G101" s="112"/>
      <c r="H101" s="112"/>
      <c r="I101" s="112"/>
      <c r="J101" s="113">
        <f>J160</f>
        <v>0</v>
      </c>
      <c r="L101" s="110"/>
    </row>
    <row r="102" spans="2:12" s="8" customFormat="1" ht="24.9" hidden="1" customHeight="1">
      <c r="B102" s="106"/>
      <c r="D102" s="107" t="s">
        <v>108</v>
      </c>
      <c r="E102" s="108"/>
      <c r="F102" s="108"/>
      <c r="G102" s="108"/>
      <c r="H102" s="108"/>
      <c r="I102" s="108"/>
      <c r="J102" s="109">
        <f>J162</f>
        <v>0</v>
      </c>
      <c r="L102" s="106"/>
    </row>
    <row r="103" spans="2:12" s="9" customFormat="1" ht="19.95" hidden="1" customHeight="1">
      <c r="B103" s="110"/>
      <c r="D103" s="111" t="s">
        <v>301</v>
      </c>
      <c r="E103" s="112"/>
      <c r="F103" s="112"/>
      <c r="G103" s="112"/>
      <c r="H103" s="112"/>
      <c r="I103" s="112"/>
      <c r="J103" s="113">
        <f>J163</f>
        <v>0</v>
      </c>
      <c r="L103" s="110"/>
    </row>
    <row r="104" spans="2:12" s="9" customFormat="1" ht="19.95" hidden="1" customHeight="1">
      <c r="B104" s="110"/>
      <c r="D104" s="111" t="s">
        <v>109</v>
      </c>
      <c r="E104" s="112"/>
      <c r="F104" s="112"/>
      <c r="G104" s="112"/>
      <c r="H104" s="112"/>
      <c r="I104" s="112"/>
      <c r="J104" s="113">
        <f>J171</f>
        <v>0</v>
      </c>
      <c r="L104" s="110"/>
    </row>
    <row r="105" spans="2:12" s="9" customFormat="1" ht="19.95" hidden="1" customHeight="1">
      <c r="B105" s="110"/>
      <c r="D105" s="111" t="s">
        <v>302</v>
      </c>
      <c r="E105" s="112"/>
      <c r="F105" s="112"/>
      <c r="G105" s="112"/>
      <c r="H105" s="112"/>
      <c r="I105" s="112"/>
      <c r="J105" s="113">
        <f>J175</f>
        <v>0</v>
      </c>
      <c r="L105" s="110"/>
    </row>
    <row r="106" spans="2:12" s="9" customFormat="1" ht="19.95" hidden="1" customHeight="1">
      <c r="B106" s="110"/>
      <c r="D106" s="111" t="s">
        <v>303</v>
      </c>
      <c r="E106" s="112"/>
      <c r="F106" s="112"/>
      <c r="G106" s="112"/>
      <c r="H106" s="112"/>
      <c r="I106" s="112"/>
      <c r="J106" s="113">
        <f>J179</f>
        <v>0</v>
      </c>
      <c r="L106" s="110"/>
    </row>
    <row r="107" spans="2:12" s="9" customFormat="1" ht="19.95" hidden="1" customHeight="1">
      <c r="B107" s="110"/>
      <c r="D107" s="111" t="s">
        <v>113</v>
      </c>
      <c r="E107" s="112"/>
      <c r="F107" s="112"/>
      <c r="G107" s="112"/>
      <c r="H107" s="112"/>
      <c r="I107" s="112"/>
      <c r="J107" s="113">
        <f>J182</f>
        <v>0</v>
      </c>
      <c r="L107" s="110"/>
    </row>
    <row r="108" spans="2:12" s="9" customFormat="1" ht="19.95" hidden="1" customHeight="1">
      <c r="B108" s="110"/>
      <c r="D108" s="111" t="s">
        <v>304</v>
      </c>
      <c r="E108" s="112"/>
      <c r="F108" s="112"/>
      <c r="G108" s="112"/>
      <c r="H108" s="112"/>
      <c r="I108" s="112"/>
      <c r="J108" s="113">
        <f>J196</f>
        <v>0</v>
      </c>
      <c r="L108" s="110"/>
    </row>
    <row r="109" spans="2:12" s="9" customFormat="1" ht="19.95" hidden="1" customHeight="1">
      <c r="B109" s="110"/>
      <c r="D109" s="111" t="s">
        <v>305</v>
      </c>
      <c r="E109" s="112"/>
      <c r="F109" s="112"/>
      <c r="G109" s="112"/>
      <c r="H109" s="112"/>
      <c r="I109" s="112"/>
      <c r="J109" s="113">
        <f>J201</f>
        <v>0</v>
      </c>
      <c r="L109" s="110"/>
    </row>
    <row r="110" spans="2:12" s="9" customFormat="1" ht="19.95" hidden="1" customHeight="1">
      <c r="B110" s="110"/>
      <c r="D110" s="111" t="s">
        <v>306</v>
      </c>
      <c r="E110" s="112"/>
      <c r="F110" s="112"/>
      <c r="G110" s="112"/>
      <c r="H110" s="112"/>
      <c r="I110" s="112"/>
      <c r="J110" s="113">
        <f>J205</f>
        <v>0</v>
      </c>
      <c r="L110" s="110"/>
    </row>
    <row r="111" spans="2:12" s="9" customFormat="1" ht="19.95" hidden="1" customHeight="1">
      <c r="B111" s="110"/>
      <c r="D111" s="111" t="s">
        <v>114</v>
      </c>
      <c r="E111" s="112"/>
      <c r="F111" s="112"/>
      <c r="G111" s="112"/>
      <c r="H111" s="112"/>
      <c r="I111" s="112"/>
      <c r="J111" s="113">
        <f>J207</f>
        <v>0</v>
      </c>
      <c r="L111" s="110"/>
    </row>
    <row r="112" spans="2:12" s="1" customFormat="1" ht="21.75" hidden="1" customHeight="1">
      <c r="B112" s="28"/>
      <c r="L112" s="28"/>
    </row>
    <row r="113" spans="2:12" s="1" customFormat="1" ht="6.9" hidden="1" customHeight="1">
      <c r="B113" s="43"/>
      <c r="C113" s="44"/>
      <c r="D113" s="44"/>
      <c r="E113" s="44"/>
      <c r="F113" s="44"/>
      <c r="G113" s="44"/>
      <c r="H113" s="44"/>
      <c r="I113" s="44"/>
      <c r="J113" s="44"/>
      <c r="K113" s="44"/>
      <c r="L113" s="28"/>
    </row>
    <row r="114" spans="2:12" hidden="1"/>
    <row r="115" spans="2:12" hidden="1"/>
    <row r="116" spans="2:12" hidden="1"/>
    <row r="117" spans="2:12" s="1" customFormat="1" ht="6.9" customHeight="1">
      <c r="B117" s="45"/>
      <c r="C117" s="46"/>
      <c r="D117" s="46"/>
      <c r="E117" s="46"/>
      <c r="F117" s="46"/>
      <c r="G117" s="46"/>
      <c r="H117" s="46"/>
      <c r="I117" s="46"/>
      <c r="J117" s="46"/>
      <c r="K117" s="46"/>
      <c r="L117" s="28"/>
    </row>
    <row r="118" spans="2:12" s="1" customFormat="1" ht="24.9" customHeight="1">
      <c r="B118" s="28"/>
      <c r="C118" s="17" t="s">
        <v>117</v>
      </c>
      <c r="L118" s="28"/>
    </row>
    <row r="119" spans="2:12" s="1" customFormat="1" ht="6.9" customHeight="1">
      <c r="B119" s="28"/>
      <c r="L119" s="28"/>
    </row>
    <row r="120" spans="2:12" s="1" customFormat="1" ht="12" customHeight="1">
      <c r="B120" s="28"/>
      <c r="C120" s="23" t="s">
        <v>15</v>
      </c>
      <c r="L120" s="28"/>
    </row>
    <row r="121" spans="2:12" s="1" customFormat="1" ht="16.5" customHeight="1">
      <c r="B121" s="28"/>
      <c r="E121" s="210" t="str">
        <f>E7</f>
        <v>REKONŠTRUKCIA HYGIENICKÝCH ZARIADENÍ KD</v>
      </c>
      <c r="F121" s="211"/>
      <c r="G121" s="211"/>
      <c r="H121" s="211"/>
      <c r="L121" s="28"/>
    </row>
    <row r="122" spans="2:12" s="1" customFormat="1" ht="12" customHeight="1">
      <c r="B122" s="28"/>
      <c r="C122" s="23" t="s">
        <v>99</v>
      </c>
      <c r="L122" s="28"/>
    </row>
    <row r="123" spans="2:12" s="1" customFormat="1" ht="16.5" customHeight="1">
      <c r="B123" s="28"/>
      <c r="E123" s="188" t="str">
        <f>E9</f>
        <v>02 - Architektonicko-stavebné riešenie</v>
      </c>
      <c r="F123" s="209"/>
      <c r="G123" s="209"/>
      <c r="H123" s="209"/>
      <c r="L123" s="28"/>
    </row>
    <row r="124" spans="2:12" s="1" customFormat="1" ht="6.9" customHeight="1">
      <c r="B124" s="28"/>
      <c r="L124" s="28"/>
    </row>
    <row r="125" spans="2:12" s="1" customFormat="1" ht="12" customHeight="1">
      <c r="B125" s="28"/>
      <c r="C125" s="23" t="s">
        <v>19</v>
      </c>
      <c r="F125" s="21" t="str">
        <f>F12</f>
        <v>kat. úz. Davidov</v>
      </c>
      <c r="I125" s="23" t="s">
        <v>819</v>
      </c>
      <c r="J125" s="51"/>
      <c r="L125" s="28"/>
    </row>
    <row r="126" spans="2:12" s="1" customFormat="1" ht="6.9" customHeight="1">
      <c r="B126" s="28"/>
      <c r="L126" s="28"/>
    </row>
    <row r="127" spans="2:12" s="1" customFormat="1" ht="15.15" customHeight="1">
      <c r="B127" s="28"/>
      <c r="C127" s="23" t="s">
        <v>23</v>
      </c>
      <c r="F127" s="21" t="str">
        <f>E15</f>
        <v>Obec Davidov</v>
      </c>
      <c r="I127" s="23" t="s">
        <v>29</v>
      </c>
      <c r="J127" s="26" t="str">
        <f>E21</f>
        <v>ateliér-m spol. s r.o.</v>
      </c>
      <c r="L127" s="28"/>
    </row>
    <row r="128" spans="2:12" s="1" customFormat="1" ht="15.15" customHeight="1">
      <c r="B128" s="28"/>
      <c r="C128" s="23" t="s">
        <v>27</v>
      </c>
      <c r="F128" s="21"/>
      <c r="I128" s="23" t="s">
        <v>33</v>
      </c>
      <c r="J128" s="26"/>
      <c r="L128" s="28"/>
    </row>
    <row r="129" spans="2:65" s="1" customFormat="1" ht="10.35" customHeight="1">
      <c r="B129" s="28"/>
      <c r="L129" s="28"/>
    </row>
    <row r="130" spans="2:65" s="10" customFormat="1" ht="29.25" customHeight="1">
      <c r="B130" s="114"/>
      <c r="C130" s="115" t="s">
        <v>118</v>
      </c>
      <c r="D130" s="116" t="s">
        <v>61</v>
      </c>
      <c r="E130" s="116" t="s">
        <v>57</v>
      </c>
      <c r="F130" s="116" t="s">
        <v>58</v>
      </c>
      <c r="G130" s="116" t="s">
        <v>119</v>
      </c>
      <c r="H130" s="116" t="s">
        <v>120</v>
      </c>
      <c r="I130" s="116" t="s">
        <v>121</v>
      </c>
      <c r="J130" s="117" t="s">
        <v>103</v>
      </c>
      <c r="K130" s="118" t="s">
        <v>122</v>
      </c>
      <c r="L130" s="114"/>
      <c r="M130" s="57" t="s">
        <v>1</v>
      </c>
      <c r="N130" s="58" t="s">
        <v>40</v>
      </c>
      <c r="O130" s="58" t="s">
        <v>123</v>
      </c>
      <c r="P130" s="58" t="s">
        <v>124</v>
      </c>
      <c r="Q130" s="58" t="s">
        <v>125</v>
      </c>
      <c r="R130" s="58" t="s">
        <v>126</v>
      </c>
      <c r="S130" s="58" t="s">
        <v>127</v>
      </c>
      <c r="T130" s="59" t="s">
        <v>128</v>
      </c>
    </row>
    <row r="131" spans="2:65" s="1" customFormat="1" ht="22.95" customHeight="1">
      <c r="B131" s="28"/>
      <c r="C131" s="62" t="s">
        <v>104</v>
      </c>
      <c r="J131" s="119">
        <f>BK131</f>
        <v>0</v>
      </c>
      <c r="L131" s="28"/>
      <c r="M131" s="60"/>
      <c r="N131" s="52"/>
      <c r="O131" s="52"/>
      <c r="P131" s="120">
        <f>P132+P162</f>
        <v>0</v>
      </c>
      <c r="Q131" s="52"/>
      <c r="R131" s="120">
        <f>R132+R162</f>
        <v>12.469142230000001</v>
      </c>
      <c r="S131" s="52"/>
      <c r="T131" s="121">
        <f>T132+T162</f>
        <v>0.08</v>
      </c>
      <c r="AT131" s="13" t="s">
        <v>75</v>
      </c>
      <c r="AU131" s="13" t="s">
        <v>105</v>
      </c>
      <c r="BK131" s="122">
        <f>BK132+BK162</f>
        <v>0</v>
      </c>
    </row>
    <row r="132" spans="2:65" s="11" customFormat="1" ht="25.95" customHeight="1">
      <c r="B132" s="123"/>
      <c r="D132" s="124" t="s">
        <v>75</v>
      </c>
      <c r="E132" s="125" t="s">
        <v>129</v>
      </c>
      <c r="F132" s="125" t="s">
        <v>130</v>
      </c>
      <c r="I132" s="126"/>
      <c r="J132" s="127">
        <f>BK132</f>
        <v>0</v>
      </c>
      <c r="L132" s="123"/>
      <c r="M132" s="128"/>
      <c r="P132" s="129">
        <f>P133+P138+P153+P160</f>
        <v>0</v>
      </c>
      <c r="R132" s="129">
        <f>R133+R138+R153+R160</f>
        <v>8.6217677300000002</v>
      </c>
      <c r="T132" s="130">
        <f>T133+T138+T153+T160</f>
        <v>0.08</v>
      </c>
      <c r="AR132" s="124" t="s">
        <v>84</v>
      </c>
      <c r="AT132" s="131" t="s">
        <v>75</v>
      </c>
      <c r="AU132" s="131" t="s">
        <v>76</v>
      </c>
      <c r="AY132" s="124" t="s">
        <v>131</v>
      </c>
      <c r="BK132" s="132">
        <f>BK133+BK138+BK153+BK160</f>
        <v>0</v>
      </c>
    </row>
    <row r="133" spans="2:65" s="11" customFormat="1" ht="22.95" customHeight="1">
      <c r="B133" s="123"/>
      <c r="D133" s="124" t="s">
        <v>75</v>
      </c>
      <c r="E133" s="133" t="s">
        <v>144</v>
      </c>
      <c r="F133" s="133" t="s">
        <v>307</v>
      </c>
      <c r="I133" s="126"/>
      <c r="J133" s="134">
        <f>BK133</f>
        <v>0</v>
      </c>
      <c r="L133" s="123"/>
      <c r="M133" s="128"/>
      <c r="P133" s="129">
        <f>SUM(P134:P137)</f>
        <v>0</v>
      </c>
      <c r="R133" s="129">
        <f>SUM(R134:R137)</f>
        <v>3.4684851999999999</v>
      </c>
      <c r="T133" s="130">
        <f>SUM(T134:T137)</f>
        <v>0</v>
      </c>
      <c r="AR133" s="124" t="s">
        <v>84</v>
      </c>
      <c r="AT133" s="131" t="s">
        <v>75</v>
      </c>
      <c r="AU133" s="131" t="s">
        <v>84</v>
      </c>
      <c r="AY133" s="124" t="s">
        <v>131</v>
      </c>
      <c r="BK133" s="132">
        <f>SUM(BK134:BK137)</f>
        <v>0</v>
      </c>
    </row>
    <row r="134" spans="2:65" s="1" customFormat="1" ht="24.15" customHeight="1">
      <c r="B134" s="135"/>
      <c r="C134" s="136" t="s">
        <v>84</v>
      </c>
      <c r="D134" s="136" t="s">
        <v>134</v>
      </c>
      <c r="E134" s="137" t="s">
        <v>308</v>
      </c>
      <c r="F134" s="138" t="s">
        <v>309</v>
      </c>
      <c r="G134" s="139" t="s">
        <v>167</v>
      </c>
      <c r="H134" s="140">
        <v>2</v>
      </c>
      <c r="I134" s="141">
        <v>0</v>
      </c>
      <c r="J134" s="142">
        <f>ROUND(I134*H134,2)</f>
        <v>0</v>
      </c>
      <c r="K134" s="143"/>
      <c r="L134" s="28"/>
      <c r="M134" s="144" t="s">
        <v>1</v>
      </c>
      <c r="N134" s="145" t="s">
        <v>42</v>
      </c>
      <c r="P134" s="146">
        <f>O134*H134</f>
        <v>0</v>
      </c>
      <c r="Q134" s="146">
        <v>2.8760000000000001E-2</v>
      </c>
      <c r="R134" s="146">
        <f>Q134*H134</f>
        <v>5.7520000000000002E-2</v>
      </c>
      <c r="S134" s="146">
        <v>0</v>
      </c>
      <c r="T134" s="147">
        <f>S134*H134</f>
        <v>0</v>
      </c>
      <c r="AR134" s="148" t="s">
        <v>138</v>
      </c>
      <c r="AT134" s="148" t="s">
        <v>134</v>
      </c>
      <c r="AU134" s="148" t="s">
        <v>139</v>
      </c>
      <c r="AY134" s="13" t="s">
        <v>131</v>
      </c>
      <c r="BE134" s="149">
        <f>IF(N134="základná",J134,0)</f>
        <v>0</v>
      </c>
      <c r="BF134" s="149">
        <f>IF(N134="znížená",J134,0)</f>
        <v>0</v>
      </c>
      <c r="BG134" s="149">
        <f>IF(N134="zákl. prenesená",J134,0)</f>
        <v>0</v>
      </c>
      <c r="BH134" s="149">
        <f>IF(N134="zníž. prenesená",J134,0)</f>
        <v>0</v>
      </c>
      <c r="BI134" s="149">
        <f>IF(N134="nulová",J134,0)</f>
        <v>0</v>
      </c>
      <c r="BJ134" s="13" t="s">
        <v>139</v>
      </c>
      <c r="BK134" s="149">
        <f>ROUND(I134*H134,2)</f>
        <v>0</v>
      </c>
      <c r="BL134" s="13" t="s">
        <v>138</v>
      </c>
      <c r="BM134" s="148" t="s">
        <v>310</v>
      </c>
    </row>
    <row r="135" spans="2:65" s="1" customFormat="1" ht="24.15" customHeight="1">
      <c r="B135" s="135"/>
      <c r="C135" s="136" t="s">
        <v>139</v>
      </c>
      <c r="D135" s="136" t="s">
        <v>134</v>
      </c>
      <c r="E135" s="137" t="s">
        <v>311</v>
      </c>
      <c r="F135" s="138" t="s">
        <v>312</v>
      </c>
      <c r="G135" s="139" t="s">
        <v>167</v>
      </c>
      <c r="H135" s="140">
        <v>1</v>
      </c>
      <c r="I135" s="141">
        <v>0</v>
      </c>
      <c r="J135" s="142">
        <f>ROUND(I135*H135,2)</f>
        <v>0</v>
      </c>
      <c r="K135" s="143"/>
      <c r="L135" s="28"/>
      <c r="M135" s="144" t="s">
        <v>1</v>
      </c>
      <c r="N135" s="145" t="s">
        <v>42</v>
      </c>
      <c r="P135" s="146">
        <f>O135*H135</f>
        <v>0</v>
      </c>
      <c r="Q135" s="146">
        <v>9.69E-2</v>
      </c>
      <c r="R135" s="146">
        <f>Q135*H135</f>
        <v>9.69E-2</v>
      </c>
      <c r="S135" s="146">
        <v>0</v>
      </c>
      <c r="T135" s="147">
        <f>S135*H135</f>
        <v>0</v>
      </c>
      <c r="AR135" s="148" t="s">
        <v>138</v>
      </c>
      <c r="AT135" s="148" t="s">
        <v>134</v>
      </c>
      <c r="AU135" s="148" t="s">
        <v>139</v>
      </c>
      <c r="AY135" s="13" t="s">
        <v>131</v>
      </c>
      <c r="BE135" s="149">
        <f>IF(N135="základná",J135,0)</f>
        <v>0</v>
      </c>
      <c r="BF135" s="149">
        <f>IF(N135="znížená",J135,0)</f>
        <v>0</v>
      </c>
      <c r="BG135" s="149">
        <f>IF(N135="zákl. prenesená",J135,0)</f>
        <v>0</v>
      </c>
      <c r="BH135" s="149">
        <f>IF(N135="zníž. prenesená",J135,0)</f>
        <v>0</v>
      </c>
      <c r="BI135" s="149">
        <f>IF(N135="nulová",J135,0)</f>
        <v>0</v>
      </c>
      <c r="BJ135" s="13" t="s">
        <v>139</v>
      </c>
      <c r="BK135" s="149">
        <f>ROUND(I135*H135,2)</f>
        <v>0</v>
      </c>
      <c r="BL135" s="13" t="s">
        <v>138</v>
      </c>
      <c r="BM135" s="148" t="s">
        <v>313</v>
      </c>
    </row>
    <row r="136" spans="2:65" s="1" customFormat="1" ht="33" customHeight="1">
      <c r="B136" s="135"/>
      <c r="C136" s="136" t="s">
        <v>144</v>
      </c>
      <c r="D136" s="136" t="s">
        <v>134</v>
      </c>
      <c r="E136" s="137" t="s">
        <v>314</v>
      </c>
      <c r="F136" s="138" t="s">
        <v>315</v>
      </c>
      <c r="G136" s="139" t="s">
        <v>137</v>
      </c>
      <c r="H136" s="140">
        <v>29.73</v>
      </c>
      <c r="I136" s="141">
        <v>0</v>
      </c>
      <c r="J136" s="142">
        <f>ROUND(I136*H136,2)</f>
        <v>0</v>
      </c>
      <c r="K136" s="143"/>
      <c r="L136" s="28"/>
      <c r="M136" s="144" t="s">
        <v>1</v>
      </c>
      <c r="N136" s="145" t="s">
        <v>42</v>
      </c>
      <c r="P136" s="146">
        <f>O136*H136</f>
        <v>0</v>
      </c>
      <c r="Q136" s="146">
        <v>0.11124000000000001</v>
      </c>
      <c r="R136" s="146">
        <f>Q136*H136</f>
        <v>3.3071652</v>
      </c>
      <c r="S136" s="146">
        <v>0</v>
      </c>
      <c r="T136" s="147">
        <f>S136*H136</f>
        <v>0</v>
      </c>
      <c r="AR136" s="148" t="s">
        <v>138</v>
      </c>
      <c r="AT136" s="148" t="s">
        <v>134</v>
      </c>
      <c r="AU136" s="148" t="s">
        <v>139</v>
      </c>
      <c r="AY136" s="13" t="s">
        <v>131</v>
      </c>
      <c r="BE136" s="149">
        <f>IF(N136="základná",J136,0)</f>
        <v>0</v>
      </c>
      <c r="BF136" s="149">
        <f>IF(N136="znížená",J136,0)</f>
        <v>0</v>
      </c>
      <c r="BG136" s="149">
        <f>IF(N136="zákl. prenesená",J136,0)</f>
        <v>0</v>
      </c>
      <c r="BH136" s="149">
        <f>IF(N136="zníž. prenesená",J136,0)</f>
        <v>0</v>
      </c>
      <c r="BI136" s="149">
        <f>IF(N136="nulová",J136,0)</f>
        <v>0</v>
      </c>
      <c r="BJ136" s="13" t="s">
        <v>139</v>
      </c>
      <c r="BK136" s="149">
        <f>ROUND(I136*H136,2)</f>
        <v>0</v>
      </c>
      <c r="BL136" s="13" t="s">
        <v>138</v>
      </c>
      <c r="BM136" s="148" t="s">
        <v>316</v>
      </c>
    </row>
    <row r="137" spans="2:65" s="1" customFormat="1" ht="24.15" customHeight="1">
      <c r="B137" s="135"/>
      <c r="C137" s="136" t="s">
        <v>138</v>
      </c>
      <c r="D137" s="136" t="s">
        <v>134</v>
      </c>
      <c r="E137" s="137" t="s">
        <v>317</v>
      </c>
      <c r="F137" s="138" t="s">
        <v>318</v>
      </c>
      <c r="G137" s="139" t="s">
        <v>191</v>
      </c>
      <c r="H137" s="140">
        <v>15</v>
      </c>
      <c r="I137" s="141">
        <v>0</v>
      </c>
      <c r="J137" s="142">
        <f>ROUND(I137*H137,2)</f>
        <v>0</v>
      </c>
      <c r="K137" s="143"/>
      <c r="L137" s="28"/>
      <c r="M137" s="144" t="s">
        <v>1</v>
      </c>
      <c r="N137" s="145" t="s">
        <v>42</v>
      </c>
      <c r="P137" s="146">
        <f>O137*H137</f>
        <v>0</v>
      </c>
      <c r="Q137" s="146">
        <v>4.6000000000000001E-4</v>
      </c>
      <c r="R137" s="146">
        <f>Q137*H137</f>
        <v>6.8999999999999999E-3</v>
      </c>
      <c r="S137" s="146">
        <v>0</v>
      </c>
      <c r="T137" s="147">
        <f>S137*H137</f>
        <v>0</v>
      </c>
      <c r="AR137" s="148" t="s">
        <v>138</v>
      </c>
      <c r="AT137" s="148" t="s">
        <v>134</v>
      </c>
      <c r="AU137" s="148" t="s">
        <v>139</v>
      </c>
      <c r="AY137" s="13" t="s">
        <v>131</v>
      </c>
      <c r="BE137" s="149">
        <f>IF(N137="základná",J137,0)</f>
        <v>0</v>
      </c>
      <c r="BF137" s="149">
        <f>IF(N137="znížená",J137,0)</f>
        <v>0</v>
      </c>
      <c r="BG137" s="149">
        <f>IF(N137="zákl. prenesená",J137,0)</f>
        <v>0</v>
      </c>
      <c r="BH137" s="149">
        <f>IF(N137="zníž. prenesená",J137,0)</f>
        <v>0</v>
      </c>
      <c r="BI137" s="149">
        <f>IF(N137="nulová",J137,0)</f>
        <v>0</v>
      </c>
      <c r="BJ137" s="13" t="s">
        <v>139</v>
      </c>
      <c r="BK137" s="149">
        <f>ROUND(I137*H137,2)</f>
        <v>0</v>
      </c>
      <c r="BL137" s="13" t="s">
        <v>138</v>
      </c>
      <c r="BM137" s="148" t="s">
        <v>319</v>
      </c>
    </row>
    <row r="138" spans="2:65" s="11" customFormat="1" ht="22.95" customHeight="1">
      <c r="B138" s="123"/>
      <c r="D138" s="124" t="s">
        <v>75</v>
      </c>
      <c r="E138" s="133" t="s">
        <v>156</v>
      </c>
      <c r="F138" s="133" t="s">
        <v>320</v>
      </c>
      <c r="I138" s="126"/>
      <c r="J138" s="134">
        <f>BK138</f>
        <v>0</v>
      </c>
      <c r="L138" s="123"/>
      <c r="M138" s="128"/>
      <c r="P138" s="129">
        <f>SUM(P139:P152)</f>
        <v>0</v>
      </c>
      <c r="R138" s="129">
        <f>SUM(R139:R152)</f>
        <v>4.6931495299999995</v>
      </c>
      <c r="T138" s="130">
        <f>SUM(T139:T152)</f>
        <v>0</v>
      </c>
      <c r="AR138" s="124" t="s">
        <v>84</v>
      </c>
      <c r="AT138" s="131" t="s">
        <v>75</v>
      </c>
      <c r="AU138" s="131" t="s">
        <v>84</v>
      </c>
      <c r="AY138" s="124" t="s">
        <v>131</v>
      </c>
      <c r="BK138" s="132">
        <f>SUM(BK139:BK152)</f>
        <v>0</v>
      </c>
    </row>
    <row r="139" spans="2:65" s="1" customFormat="1" ht="24.15" customHeight="1">
      <c r="B139" s="135"/>
      <c r="C139" s="136" t="s">
        <v>152</v>
      </c>
      <c r="D139" s="136" t="s">
        <v>134</v>
      </c>
      <c r="E139" s="137" t="s">
        <v>321</v>
      </c>
      <c r="F139" s="138" t="s">
        <v>322</v>
      </c>
      <c r="G139" s="139" t="s">
        <v>137</v>
      </c>
      <c r="H139" s="140">
        <v>14.46</v>
      </c>
      <c r="I139" s="141">
        <v>0</v>
      </c>
      <c r="J139" s="142">
        <f t="shared" ref="J139:J152" si="0">ROUND(I139*H139,2)</f>
        <v>0</v>
      </c>
      <c r="K139" s="143"/>
      <c r="L139" s="28"/>
      <c r="M139" s="144" t="s">
        <v>1</v>
      </c>
      <c r="N139" s="145" t="s">
        <v>42</v>
      </c>
      <c r="P139" s="146">
        <f t="shared" ref="P139:P152" si="1">O139*H139</f>
        <v>0</v>
      </c>
      <c r="Q139" s="146">
        <v>1.9000000000000001E-4</v>
      </c>
      <c r="R139" s="146">
        <f t="shared" ref="R139:R152" si="2">Q139*H139</f>
        <v>2.7474000000000001E-3</v>
      </c>
      <c r="S139" s="146">
        <v>0</v>
      </c>
      <c r="T139" s="147">
        <f t="shared" ref="T139:T152" si="3">S139*H139</f>
        <v>0</v>
      </c>
      <c r="AR139" s="148" t="s">
        <v>138</v>
      </c>
      <c r="AT139" s="148" t="s">
        <v>134</v>
      </c>
      <c r="AU139" s="148" t="s">
        <v>139</v>
      </c>
      <c r="AY139" s="13" t="s">
        <v>131</v>
      </c>
      <c r="BE139" s="149">
        <f t="shared" ref="BE139:BE152" si="4">IF(N139="základná",J139,0)</f>
        <v>0</v>
      </c>
      <c r="BF139" s="149">
        <f t="shared" ref="BF139:BF152" si="5">IF(N139="znížená",J139,0)</f>
        <v>0</v>
      </c>
      <c r="BG139" s="149">
        <f t="shared" ref="BG139:BG152" si="6">IF(N139="zákl. prenesená",J139,0)</f>
        <v>0</v>
      </c>
      <c r="BH139" s="149">
        <f t="shared" ref="BH139:BH152" si="7">IF(N139="zníž. prenesená",J139,0)</f>
        <v>0</v>
      </c>
      <c r="BI139" s="149">
        <f t="shared" ref="BI139:BI152" si="8">IF(N139="nulová",J139,0)</f>
        <v>0</v>
      </c>
      <c r="BJ139" s="13" t="s">
        <v>139</v>
      </c>
      <c r="BK139" s="149">
        <f t="shared" ref="BK139:BK152" si="9">ROUND(I139*H139,2)</f>
        <v>0</v>
      </c>
      <c r="BL139" s="13" t="s">
        <v>138</v>
      </c>
      <c r="BM139" s="148" t="s">
        <v>323</v>
      </c>
    </row>
    <row r="140" spans="2:65" s="1" customFormat="1" ht="24.15" customHeight="1">
      <c r="B140" s="135"/>
      <c r="C140" s="136" t="s">
        <v>156</v>
      </c>
      <c r="D140" s="136" t="s">
        <v>134</v>
      </c>
      <c r="E140" s="137" t="s">
        <v>324</v>
      </c>
      <c r="F140" s="138" t="s">
        <v>325</v>
      </c>
      <c r="G140" s="139" t="s">
        <v>137</v>
      </c>
      <c r="H140" s="140">
        <v>11.129</v>
      </c>
      <c r="I140" s="141">
        <v>0</v>
      </c>
      <c r="J140" s="142">
        <f t="shared" si="0"/>
        <v>0</v>
      </c>
      <c r="K140" s="143"/>
      <c r="L140" s="28"/>
      <c r="M140" s="144" t="s">
        <v>1</v>
      </c>
      <c r="N140" s="145" t="s">
        <v>42</v>
      </c>
      <c r="P140" s="146">
        <f t="shared" si="1"/>
        <v>0</v>
      </c>
      <c r="Q140" s="146">
        <v>7.5520000000000004E-2</v>
      </c>
      <c r="R140" s="146">
        <f t="shared" si="2"/>
        <v>0.84046208</v>
      </c>
      <c r="S140" s="146">
        <v>0</v>
      </c>
      <c r="T140" s="147">
        <f t="shared" si="3"/>
        <v>0</v>
      </c>
      <c r="AR140" s="148" t="s">
        <v>138</v>
      </c>
      <c r="AT140" s="148" t="s">
        <v>134</v>
      </c>
      <c r="AU140" s="148" t="s">
        <v>139</v>
      </c>
      <c r="AY140" s="13" t="s">
        <v>131</v>
      </c>
      <c r="BE140" s="149">
        <f t="shared" si="4"/>
        <v>0</v>
      </c>
      <c r="BF140" s="149">
        <f t="shared" si="5"/>
        <v>0</v>
      </c>
      <c r="BG140" s="149">
        <f t="shared" si="6"/>
        <v>0</v>
      </c>
      <c r="BH140" s="149">
        <f t="shared" si="7"/>
        <v>0</v>
      </c>
      <c r="BI140" s="149">
        <f t="shared" si="8"/>
        <v>0</v>
      </c>
      <c r="BJ140" s="13" t="s">
        <v>139</v>
      </c>
      <c r="BK140" s="149">
        <f t="shared" si="9"/>
        <v>0</v>
      </c>
      <c r="BL140" s="13" t="s">
        <v>138</v>
      </c>
      <c r="BM140" s="148" t="s">
        <v>326</v>
      </c>
    </row>
    <row r="141" spans="2:65" s="1" customFormat="1" ht="24.15" customHeight="1">
      <c r="B141" s="135"/>
      <c r="C141" s="136" t="s">
        <v>160</v>
      </c>
      <c r="D141" s="136" t="s">
        <v>134</v>
      </c>
      <c r="E141" s="137" t="s">
        <v>327</v>
      </c>
      <c r="F141" s="138" t="s">
        <v>328</v>
      </c>
      <c r="G141" s="139" t="s">
        <v>137</v>
      </c>
      <c r="H141" s="140">
        <v>79.900000000000006</v>
      </c>
      <c r="I141" s="141">
        <v>0</v>
      </c>
      <c r="J141" s="142">
        <f t="shared" si="0"/>
        <v>0</v>
      </c>
      <c r="K141" s="143"/>
      <c r="L141" s="28"/>
      <c r="M141" s="144" t="s">
        <v>1</v>
      </c>
      <c r="N141" s="145" t="s">
        <v>42</v>
      </c>
      <c r="P141" s="146">
        <f t="shared" si="1"/>
        <v>0</v>
      </c>
      <c r="Q141" s="146">
        <v>2.3000000000000001E-4</v>
      </c>
      <c r="R141" s="146">
        <f t="shared" si="2"/>
        <v>1.8377000000000001E-2</v>
      </c>
      <c r="S141" s="146">
        <v>0</v>
      </c>
      <c r="T141" s="147">
        <f t="shared" si="3"/>
        <v>0</v>
      </c>
      <c r="AR141" s="148" t="s">
        <v>138</v>
      </c>
      <c r="AT141" s="148" t="s">
        <v>134</v>
      </c>
      <c r="AU141" s="148" t="s">
        <v>139</v>
      </c>
      <c r="AY141" s="13" t="s">
        <v>131</v>
      </c>
      <c r="BE141" s="149">
        <f t="shared" si="4"/>
        <v>0</v>
      </c>
      <c r="BF141" s="149">
        <f t="shared" si="5"/>
        <v>0</v>
      </c>
      <c r="BG141" s="149">
        <f t="shared" si="6"/>
        <v>0</v>
      </c>
      <c r="BH141" s="149">
        <f t="shared" si="7"/>
        <v>0</v>
      </c>
      <c r="BI141" s="149">
        <f t="shared" si="8"/>
        <v>0</v>
      </c>
      <c r="BJ141" s="13" t="s">
        <v>139</v>
      </c>
      <c r="BK141" s="149">
        <f t="shared" si="9"/>
        <v>0</v>
      </c>
      <c r="BL141" s="13" t="s">
        <v>138</v>
      </c>
      <c r="BM141" s="148" t="s">
        <v>329</v>
      </c>
    </row>
    <row r="142" spans="2:65" s="1" customFormat="1" ht="24.15" customHeight="1">
      <c r="B142" s="135"/>
      <c r="C142" s="136" t="s">
        <v>164</v>
      </c>
      <c r="D142" s="136" t="s">
        <v>134</v>
      </c>
      <c r="E142" s="137" t="s">
        <v>330</v>
      </c>
      <c r="F142" s="138" t="s">
        <v>331</v>
      </c>
      <c r="G142" s="139" t="s">
        <v>137</v>
      </c>
      <c r="H142" s="140">
        <v>52.1</v>
      </c>
      <c r="I142" s="141">
        <v>0</v>
      </c>
      <c r="J142" s="142">
        <f t="shared" si="0"/>
        <v>0</v>
      </c>
      <c r="K142" s="143"/>
      <c r="L142" s="28"/>
      <c r="M142" s="144" t="s">
        <v>1</v>
      </c>
      <c r="N142" s="145" t="s">
        <v>42</v>
      </c>
      <c r="P142" s="146">
        <f t="shared" si="1"/>
        <v>0</v>
      </c>
      <c r="Q142" s="146">
        <v>4.9300000000000004E-3</v>
      </c>
      <c r="R142" s="146">
        <f t="shared" si="2"/>
        <v>0.256853</v>
      </c>
      <c r="S142" s="146">
        <v>0</v>
      </c>
      <c r="T142" s="147">
        <f t="shared" si="3"/>
        <v>0</v>
      </c>
      <c r="AR142" s="148" t="s">
        <v>197</v>
      </c>
      <c r="AT142" s="148" t="s">
        <v>134</v>
      </c>
      <c r="AU142" s="148" t="s">
        <v>139</v>
      </c>
      <c r="AY142" s="13" t="s">
        <v>131</v>
      </c>
      <c r="BE142" s="149">
        <f t="shared" si="4"/>
        <v>0</v>
      </c>
      <c r="BF142" s="149">
        <f t="shared" si="5"/>
        <v>0</v>
      </c>
      <c r="BG142" s="149">
        <f t="shared" si="6"/>
        <v>0</v>
      </c>
      <c r="BH142" s="149">
        <f t="shared" si="7"/>
        <v>0</v>
      </c>
      <c r="BI142" s="149">
        <f t="shared" si="8"/>
        <v>0</v>
      </c>
      <c r="BJ142" s="13" t="s">
        <v>139</v>
      </c>
      <c r="BK142" s="149">
        <f t="shared" si="9"/>
        <v>0</v>
      </c>
      <c r="BL142" s="13" t="s">
        <v>197</v>
      </c>
      <c r="BM142" s="148" t="s">
        <v>332</v>
      </c>
    </row>
    <row r="143" spans="2:65" s="1" customFormat="1" ht="24.15" customHeight="1">
      <c r="B143" s="135"/>
      <c r="C143" s="136" t="s">
        <v>132</v>
      </c>
      <c r="D143" s="136" t="s">
        <v>134</v>
      </c>
      <c r="E143" s="137" t="s">
        <v>333</v>
      </c>
      <c r="F143" s="138" t="s">
        <v>334</v>
      </c>
      <c r="G143" s="139" t="s">
        <v>137</v>
      </c>
      <c r="H143" s="140">
        <v>52.1</v>
      </c>
      <c r="I143" s="141">
        <v>0</v>
      </c>
      <c r="J143" s="142">
        <f t="shared" si="0"/>
        <v>0</v>
      </c>
      <c r="K143" s="143"/>
      <c r="L143" s="28"/>
      <c r="M143" s="144" t="s">
        <v>1</v>
      </c>
      <c r="N143" s="145" t="s">
        <v>42</v>
      </c>
      <c r="P143" s="146">
        <f t="shared" si="1"/>
        <v>0</v>
      </c>
      <c r="Q143" s="146">
        <v>3.15E-2</v>
      </c>
      <c r="R143" s="146">
        <f t="shared" si="2"/>
        <v>1.6411500000000001</v>
      </c>
      <c r="S143" s="146">
        <v>0</v>
      </c>
      <c r="T143" s="147">
        <f t="shared" si="3"/>
        <v>0</v>
      </c>
      <c r="AR143" s="148" t="s">
        <v>138</v>
      </c>
      <c r="AT143" s="148" t="s">
        <v>134</v>
      </c>
      <c r="AU143" s="148" t="s">
        <v>139</v>
      </c>
      <c r="AY143" s="13" t="s">
        <v>131</v>
      </c>
      <c r="BE143" s="149">
        <f t="shared" si="4"/>
        <v>0</v>
      </c>
      <c r="BF143" s="149">
        <f t="shared" si="5"/>
        <v>0</v>
      </c>
      <c r="BG143" s="149">
        <f t="shared" si="6"/>
        <v>0</v>
      </c>
      <c r="BH143" s="149">
        <f t="shared" si="7"/>
        <v>0</v>
      </c>
      <c r="BI143" s="149">
        <f t="shared" si="8"/>
        <v>0</v>
      </c>
      <c r="BJ143" s="13" t="s">
        <v>139</v>
      </c>
      <c r="BK143" s="149">
        <f t="shared" si="9"/>
        <v>0</v>
      </c>
      <c r="BL143" s="13" t="s">
        <v>138</v>
      </c>
      <c r="BM143" s="148" t="s">
        <v>335</v>
      </c>
    </row>
    <row r="144" spans="2:65" s="1" customFormat="1" ht="24.15" customHeight="1">
      <c r="B144" s="135"/>
      <c r="C144" s="136" t="s">
        <v>172</v>
      </c>
      <c r="D144" s="136" t="s">
        <v>134</v>
      </c>
      <c r="E144" s="137" t="s">
        <v>336</v>
      </c>
      <c r="F144" s="138" t="s">
        <v>337</v>
      </c>
      <c r="G144" s="139" t="s">
        <v>137</v>
      </c>
      <c r="H144" s="140">
        <v>61.8</v>
      </c>
      <c r="I144" s="141">
        <v>0</v>
      </c>
      <c r="J144" s="142">
        <f t="shared" si="0"/>
        <v>0</v>
      </c>
      <c r="K144" s="143"/>
      <c r="L144" s="28"/>
      <c r="M144" s="144" t="s">
        <v>1</v>
      </c>
      <c r="N144" s="145" t="s">
        <v>42</v>
      </c>
      <c r="P144" s="146">
        <f t="shared" si="1"/>
        <v>0</v>
      </c>
      <c r="Q144" s="146">
        <v>4.7200000000000002E-3</v>
      </c>
      <c r="R144" s="146">
        <f t="shared" si="2"/>
        <v>0.29169600000000001</v>
      </c>
      <c r="S144" s="146">
        <v>0</v>
      </c>
      <c r="T144" s="147">
        <f t="shared" si="3"/>
        <v>0</v>
      </c>
      <c r="AR144" s="148" t="s">
        <v>138</v>
      </c>
      <c r="AT144" s="148" t="s">
        <v>134</v>
      </c>
      <c r="AU144" s="148" t="s">
        <v>139</v>
      </c>
      <c r="AY144" s="13" t="s">
        <v>131</v>
      </c>
      <c r="BE144" s="149">
        <f t="shared" si="4"/>
        <v>0</v>
      </c>
      <c r="BF144" s="149">
        <f t="shared" si="5"/>
        <v>0</v>
      </c>
      <c r="BG144" s="149">
        <f t="shared" si="6"/>
        <v>0</v>
      </c>
      <c r="BH144" s="149">
        <f t="shared" si="7"/>
        <v>0</v>
      </c>
      <c r="BI144" s="149">
        <f t="shared" si="8"/>
        <v>0</v>
      </c>
      <c r="BJ144" s="13" t="s">
        <v>139</v>
      </c>
      <c r="BK144" s="149">
        <f t="shared" si="9"/>
        <v>0</v>
      </c>
      <c r="BL144" s="13" t="s">
        <v>138</v>
      </c>
      <c r="BM144" s="148" t="s">
        <v>338</v>
      </c>
    </row>
    <row r="145" spans="2:65" s="1" customFormat="1" ht="33" customHeight="1">
      <c r="B145" s="135"/>
      <c r="C145" s="136" t="s">
        <v>176</v>
      </c>
      <c r="D145" s="136" t="s">
        <v>134</v>
      </c>
      <c r="E145" s="137" t="s">
        <v>339</v>
      </c>
      <c r="F145" s="138" t="s">
        <v>340</v>
      </c>
      <c r="G145" s="139" t="s">
        <v>191</v>
      </c>
      <c r="H145" s="140">
        <v>12</v>
      </c>
      <c r="I145" s="141">
        <v>0</v>
      </c>
      <c r="J145" s="142">
        <f t="shared" si="0"/>
        <v>0</v>
      </c>
      <c r="K145" s="143"/>
      <c r="L145" s="28"/>
      <c r="M145" s="144" t="s">
        <v>1</v>
      </c>
      <c r="N145" s="145" t="s">
        <v>42</v>
      </c>
      <c r="P145" s="146">
        <f t="shared" si="1"/>
        <v>0</v>
      </c>
      <c r="Q145" s="146">
        <v>1.7700000000000001E-3</v>
      </c>
      <c r="R145" s="146">
        <f t="shared" si="2"/>
        <v>2.1240000000000002E-2</v>
      </c>
      <c r="S145" s="146">
        <v>0</v>
      </c>
      <c r="T145" s="147">
        <f t="shared" si="3"/>
        <v>0</v>
      </c>
      <c r="AR145" s="148" t="s">
        <v>138</v>
      </c>
      <c r="AT145" s="148" t="s">
        <v>134</v>
      </c>
      <c r="AU145" s="148" t="s">
        <v>139</v>
      </c>
      <c r="AY145" s="13" t="s">
        <v>131</v>
      </c>
      <c r="BE145" s="149">
        <f t="shared" si="4"/>
        <v>0</v>
      </c>
      <c r="BF145" s="149">
        <f t="shared" si="5"/>
        <v>0</v>
      </c>
      <c r="BG145" s="149">
        <f t="shared" si="6"/>
        <v>0</v>
      </c>
      <c r="BH145" s="149">
        <f t="shared" si="7"/>
        <v>0</v>
      </c>
      <c r="BI145" s="149">
        <f t="shared" si="8"/>
        <v>0</v>
      </c>
      <c r="BJ145" s="13" t="s">
        <v>139</v>
      </c>
      <c r="BK145" s="149">
        <f t="shared" si="9"/>
        <v>0</v>
      </c>
      <c r="BL145" s="13" t="s">
        <v>138</v>
      </c>
      <c r="BM145" s="148" t="s">
        <v>341</v>
      </c>
    </row>
    <row r="146" spans="2:65" s="1" customFormat="1" ht="24.15" customHeight="1">
      <c r="B146" s="135"/>
      <c r="C146" s="136" t="s">
        <v>180</v>
      </c>
      <c r="D146" s="136" t="s">
        <v>134</v>
      </c>
      <c r="E146" s="137" t="s">
        <v>342</v>
      </c>
      <c r="F146" s="138" t="s">
        <v>343</v>
      </c>
      <c r="G146" s="139" t="s">
        <v>191</v>
      </c>
      <c r="H146" s="140">
        <v>69.400000000000006</v>
      </c>
      <c r="I146" s="141">
        <v>0</v>
      </c>
      <c r="J146" s="142">
        <f t="shared" si="0"/>
        <v>0</v>
      </c>
      <c r="K146" s="143"/>
      <c r="L146" s="28"/>
      <c r="M146" s="144" t="s">
        <v>1</v>
      </c>
      <c r="N146" s="145" t="s">
        <v>42</v>
      </c>
      <c r="P146" s="146">
        <f t="shared" si="1"/>
        <v>0</v>
      </c>
      <c r="Q146" s="146">
        <v>1.91E-3</v>
      </c>
      <c r="R146" s="146">
        <f t="shared" si="2"/>
        <v>0.13255400000000001</v>
      </c>
      <c r="S146" s="146">
        <v>0</v>
      </c>
      <c r="T146" s="147">
        <f t="shared" si="3"/>
        <v>0</v>
      </c>
      <c r="AR146" s="148" t="s">
        <v>138</v>
      </c>
      <c r="AT146" s="148" t="s">
        <v>134</v>
      </c>
      <c r="AU146" s="148" t="s">
        <v>139</v>
      </c>
      <c r="AY146" s="13" t="s">
        <v>131</v>
      </c>
      <c r="BE146" s="149">
        <f t="shared" si="4"/>
        <v>0</v>
      </c>
      <c r="BF146" s="149">
        <f t="shared" si="5"/>
        <v>0</v>
      </c>
      <c r="BG146" s="149">
        <f t="shared" si="6"/>
        <v>0</v>
      </c>
      <c r="BH146" s="149">
        <f t="shared" si="7"/>
        <v>0</v>
      </c>
      <c r="BI146" s="149">
        <f t="shared" si="8"/>
        <v>0</v>
      </c>
      <c r="BJ146" s="13" t="s">
        <v>139</v>
      </c>
      <c r="BK146" s="149">
        <f t="shared" si="9"/>
        <v>0</v>
      </c>
      <c r="BL146" s="13" t="s">
        <v>138</v>
      </c>
      <c r="BM146" s="148" t="s">
        <v>344</v>
      </c>
    </row>
    <row r="147" spans="2:65" s="1" customFormat="1" ht="24.15" customHeight="1">
      <c r="B147" s="135"/>
      <c r="C147" s="136" t="s">
        <v>184</v>
      </c>
      <c r="D147" s="136" t="s">
        <v>134</v>
      </c>
      <c r="E147" s="137" t="s">
        <v>345</v>
      </c>
      <c r="F147" s="138" t="s">
        <v>346</v>
      </c>
      <c r="G147" s="139" t="s">
        <v>137</v>
      </c>
      <c r="H147" s="140">
        <v>92.1</v>
      </c>
      <c r="I147" s="141">
        <v>0</v>
      </c>
      <c r="J147" s="142">
        <f t="shared" si="0"/>
        <v>0</v>
      </c>
      <c r="K147" s="143"/>
      <c r="L147" s="28"/>
      <c r="M147" s="144" t="s">
        <v>1</v>
      </c>
      <c r="N147" s="145" t="s">
        <v>42</v>
      </c>
      <c r="P147" s="146">
        <f t="shared" si="1"/>
        <v>0</v>
      </c>
      <c r="Q147" s="146">
        <v>5.1500000000000001E-3</v>
      </c>
      <c r="R147" s="146">
        <f t="shared" si="2"/>
        <v>0.47431499999999999</v>
      </c>
      <c r="S147" s="146">
        <v>0</v>
      </c>
      <c r="T147" s="147">
        <f t="shared" si="3"/>
        <v>0</v>
      </c>
      <c r="AR147" s="148" t="s">
        <v>138</v>
      </c>
      <c r="AT147" s="148" t="s">
        <v>134</v>
      </c>
      <c r="AU147" s="148" t="s">
        <v>139</v>
      </c>
      <c r="AY147" s="13" t="s">
        <v>131</v>
      </c>
      <c r="BE147" s="149">
        <f t="shared" si="4"/>
        <v>0</v>
      </c>
      <c r="BF147" s="149">
        <f t="shared" si="5"/>
        <v>0</v>
      </c>
      <c r="BG147" s="149">
        <f t="shared" si="6"/>
        <v>0</v>
      </c>
      <c r="BH147" s="149">
        <f t="shared" si="7"/>
        <v>0</v>
      </c>
      <c r="BI147" s="149">
        <f t="shared" si="8"/>
        <v>0</v>
      </c>
      <c r="BJ147" s="13" t="s">
        <v>139</v>
      </c>
      <c r="BK147" s="149">
        <f t="shared" si="9"/>
        <v>0</v>
      </c>
      <c r="BL147" s="13" t="s">
        <v>138</v>
      </c>
      <c r="BM147" s="148" t="s">
        <v>347</v>
      </c>
    </row>
    <row r="148" spans="2:65" s="1" customFormat="1" ht="24.15" customHeight="1">
      <c r="B148" s="135"/>
      <c r="C148" s="136" t="s">
        <v>188</v>
      </c>
      <c r="D148" s="136" t="s">
        <v>134</v>
      </c>
      <c r="E148" s="137" t="s">
        <v>348</v>
      </c>
      <c r="F148" s="138" t="s">
        <v>349</v>
      </c>
      <c r="G148" s="139" t="s">
        <v>137</v>
      </c>
      <c r="H148" s="140">
        <v>0.36</v>
      </c>
      <c r="I148" s="141">
        <v>0</v>
      </c>
      <c r="J148" s="142">
        <f t="shared" si="0"/>
        <v>0</v>
      </c>
      <c r="K148" s="143"/>
      <c r="L148" s="28"/>
      <c r="M148" s="144" t="s">
        <v>1</v>
      </c>
      <c r="N148" s="145" t="s">
        <v>42</v>
      </c>
      <c r="P148" s="146">
        <f t="shared" si="1"/>
        <v>0</v>
      </c>
      <c r="Q148" s="146">
        <v>2.3000000000000001E-4</v>
      </c>
      <c r="R148" s="146">
        <f t="shared" si="2"/>
        <v>8.2799999999999993E-5</v>
      </c>
      <c r="S148" s="146">
        <v>0</v>
      </c>
      <c r="T148" s="147">
        <f t="shared" si="3"/>
        <v>0</v>
      </c>
      <c r="AR148" s="148" t="s">
        <v>138</v>
      </c>
      <c r="AT148" s="148" t="s">
        <v>134</v>
      </c>
      <c r="AU148" s="148" t="s">
        <v>139</v>
      </c>
      <c r="AY148" s="13" t="s">
        <v>131</v>
      </c>
      <c r="BE148" s="149">
        <f t="shared" si="4"/>
        <v>0</v>
      </c>
      <c r="BF148" s="149">
        <f t="shared" si="5"/>
        <v>0</v>
      </c>
      <c r="BG148" s="149">
        <f t="shared" si="6"/>
        <v>0</v>
      </c>
      <c r="BH148" s="149">
        <f t="shared" si="7"/>
        <v>0</v>
      </c>
      <c r="BI148" s="149">
        <f t="shared" si="8"/>
        <v>0</v>
      </c>
      <c r="BJ148" s="13" t="s">
        <v>139</v>
      </c>
      <c r="BK148" s="149">
        <f t="shared" si="9"/>
        <v>0</v>
      </c>
      <c r="BL148" s="13" t="s">
        <v>138</v>
      </c>
      <c r="BM148" s="148" t="s">
        <v>350</v>
      </c>
    </row>
    <row r="149" spans="2:65" s="1" customFormat="1" ht="24.15" customHeight="1">
      <c r="B149" s="135"/>
      <c r="C149" s="136" t="s">
        <v>193</v>
      </c>
      <c r="D149" s="136" t="s">
        <v>134</v>
      </c>
      <c r="E149" s="137" t="s">
        <v>351</v>
      </c>
      <c r="F149" s="138" t="s">
        <v>352</v>
      </c>
      <c r="G149" s="139" t="s">
        <v>137</v>
      </c>
      <c r="H149" s="140">
        <v>0.36</v>
      </c>
      <c r="I149" s="141">
        <v>0</v>
      </c>
      <c r="J149" s="142">
        <f t="shared" si="0"/>
        <v>0</v>
      </c>
      <c r="K149" s="143"/>
      <c r="L149" s="28"/>
      <c r="M149" s="144" t="s">
        <v>1</v>
      </c>
      <c r="N149" s="145" t="s">
        <v>42</v>
      </c>
      <c r="P149" s="146">
        <f t="shared" si="1"/>
        <v>0</v>
      </c>
      <c r="Q149" s="146">
        <v>3.15E-2</v>
      </c>
      <c r="R149" s="146">
        <f t="shared" si="2"/>
        <v>1.1339999999999999E-2</v>
      </c>
      <c r="S149" s="146">
        <v>0</v>
      </c>
      <c r="T149" s="147">
        <f t="shared" si="3"/>
        <v>0</v>
      </c>
      <c r="AR149" s="148" t="s">
        <v>138</v>
      </c>
      <c r="AT149" s="148" t="s">
        <v>134</v>
      </c>
      <c r="AU149" s="148" t="s">
        <v>139</v>
      </c>
      <c r="AY149" s="13" t="s">
        <v>131</v>
      </c>
      <c r="BE149" s="149">
        <f t="shared" si="4"/>
        <v>0</v>
      </c>
      <c r="BF149" s="149">
        <f t="shared" si="5"/>
        <v>0</v>
      </c>
      <c r="BG149" s="149">
        <f t="shared" si="6"/>
        <v>0</v>
      </c>
      <c r="BH149" s="149">
        <f t="shared" si="7"/>
        <v>0</v>
      </c>
      <c r="BI149" s="149">
        <f t="shared" si="8"/>
        <v>0</v>
      </c>
      <c r="BJ149" s="13" t="s">
        <v>139</v>
      </c>
      <c r="BK149" s="149">
        <f t="shared" si="9"/>
        <v>0</v>
      </c>
      <c r="BL149" s="13" t="s">
        <v>138</v>
      </c>
      <c r="BM149" s="148" t="s">
        <v>353</v>
      </c>
    </row>
    <row r="150" spans="2:65" s="1" customFormat="1" ht="24.15" customHeight="1">
      <c r="B150" s="135"/>
      <c r="C150" s="136" t="s">
        <v>197</v>
      </c>
      <c r="D150" s="136" t="s">
        <v>134</v>
      </c>
      <c r="E150" s="137" t="s">
        <v>354</v>
      </c>
      <c r="F150" s="138" t="s">
        <v>355</v>
      </c>
      <c r="G150" s="139" t="s">
        <v>137</v>
      </c>
      <c r="H150" s="140">
        <v>0.36</v>
      </c>
      <c r="I150" s="141">
        <v>0</v>
      </c>
      <c r="J150" s="142">
        <f t="shared" si="0"/>
        <v>0</v>
      </c>
      <c r="K150" s="143"/>
      <c r="L150" s="28"/>
      <c r="M150" s="144" t="s">
        <v>1</v>
      </c>
      <c r="N150" s="145" t="s">
        <v>42</v>
      </c>
      <c r="P150" s="146">
        <f t="shared" si="1"/>
        <v>0</v>
      </c>
      <c r="Q150" s="146">
        <v>2.8999999999999998E-3</v>
      </c>
      <c r="R150" s="146">
        <f t="shared" si="2"/>
        <v>1.0439999999999998E-3</v>
      </c>
      <c r="S150" s="146">
        <v>0</v>
      </c>
      <c r="T150" s="147">
        <f t="shared" si="3"/>
        <v>0</v>
      </c>
      <c r="AR150" s="148" t="s">
        <v>138</v>
      </c>
      <c r="AT150" s="148" t="s">
        <v>134</v>
      </c>
      <c r="AU150" s="148" t="s">
        <v>139</v>
      </c>
      <c r="AY150" s="13" t="s">
        <v>131</v>
      </c>
      <c r="BE150" s="149">
        <f t="shared" si="4"/>
        <v>0</v>
      </c>
      <c r="BF150" s="149">
        <f t="shared" si="5"/>
        <v>0</v>
      </c>
      <c r="BG150" s="149">
        <f t="shared" si="6"/>
        <v>0</v>
      </c>
      <c r="BH150" s="149">
        <f t="shared" si="7"/>
        <v>0</v>
      </c>
      <c r="BI150" s="149">
        <f t="shared" si="8"/>
        <v>0</v>
      </c>
      <c r="BJ150" s="13" t="s">
        <v>139</v>
      </c>
      <c r="BK150" s="149">
        <f t="shared" si="9"/>
        <v>0</v>
      </c>
      <c r="BL150" s="13" t="s">
        <v>138</v>
      </c>
      <c r="BM150" s="148" t="s">
        <v>356</v>
      </c>
    </row>
    <row r="151" spans="2:65" s="1" customFormat="1" ht="24.15" customHeight="1">
      <c r="B151" s="135"/>
      <c r="C151" s="136" t="s">
        <v>201</v>
      </c>
      <c r="D151" s="136" t="s">
        <v>134</v>
      </c>
      <c r="E151" s="137" t="s">
        <v>357</v>
      </c>
      <c r="F151" s="138" t="s">
        <v>358</v>
      </c>
      <c r="G151" s="139" t="s">
        <v>137</v>
      </c>
      <c r="H151" s="140">
        <v>0.36</v>
      </c>
      <c r="I151" s="141">
        <v>0</v>
      </c>
      <c r="J151" s="142">
        <f t="shared" si="0"/>
        <v>0</v>
      </c>
      <c r="K151" s="143"/>
      <c r="L151" s="28"/>
      <c r="M151" s="144" t="s">
        <v>1</v>
      </c>
      <c r="N151" s="145" t="s">
        <v>42</v>
      </c>
      <c r="P151" s="146">
        <f t="shared" si="1"/>
        <v>0</v>
      </c>
      <c r="Q151" s="146">
        <v>5.1500000000000001E-3</v>
      </c>
      <c r="R151" s="146">
        <f t="shared" si="2"/>
        <v>1.854E-3</v>
      </c>
      <c r="S151" s="146">
        <v>0</v>
      </c>
      <c r="T151" s="147">
        <f t="shared" si="3"/>
        <v>0</v>
      </c>
      <c r="AR151" s="148" t="s">
        <v>138</v>
      </c>
      <c r="AT151" s="148" t="s">
        <v>134</v>
      </c>
      <c r="AU151" s="148" t="s">
        <v>139</v>
      </c>
      <c r="AY151" s="13" t="s">
        <v>131</v>
      </c>
      <c r="BE151" s="149">
        <f t="shared" si="4"/>
        <v>0</v>
      </c>
      <c r="BF151" s="149">
        <f t="shared" si="5"/>
        <v>0</v>
      </c>
      <c r="BG151" s="149">
        <f t="shared" si="6"/>
        <v>0</v>
      </c>
      <c r="BH151" s="149">
        <f t="shared" si="7"/>
        <v>0</v>
      </c>
      <c r="BI151" s="149">
        <f t="shared" si="8"/>
        <v>0</v>
      </c>
      <c r="BJ151" s="13" t="s">
        <v>139</v>
      </c>
      <c r="BK151" s="149">
        <f t="shared" si="9"/>
        <v>0</v>
      </c>
      <c r="BL151" s="13" t="s">
        <v>138</v>
      </c>
      <c r="BM151" s="148" t="s">
        <v>359</v>
      </c>
    </row>
    <row r="152" spans="2:65" s="1" customFormat="1" ht="24.15" customHeight="1">
      <c r="B152" s="135"/>
      <c r="C152" s="136" t="s">
        <v>206</v>
      </c>
      <c r="D152" s="136" t="s">
        <v>134</v>
      </c>
      <c r="E152" s="137" t="s">
        <v>360</v>
      </c>
      <c r="F152" s="138" t="s">
        <v>361</v>
      </c>
      <c r="G152" s="139" t="s">
        <v>150</v>
      </c>
      <c r="H152" s="140">
        <v>0.47699999999999998</v>
      </c>
      <c r="I152" s="141">
        <v>0</v>
      </c>
      <c r="J152" s="142">
        <f t="shared" si="0"/>
        <v>0</v>
      </c>
      <c r="K152" s="143"/>
      <c r="L152" s="28"/>
      <c r="M152" s="144" t="s">
        <v>1</v>
      </c>
      <c r="N152" s="145" t="s">
        <v>42</v>
      </c>
      <c r="P152" s="146">
        <f t="shared" si="1"/>
        <v>0</v>
      </c>
      <c r="Q152" s="146">
        <v>2.0952500000000001</v>
      </c>
      <c r="R152" s="146">
        <f t="shared" si="2"/>
        <v>0.99943424999999997</v>
      </c>
      <c r="S152" s="146">
        <v>0</v>
      </c>
      <c r="T152" s="147">
        <f t="shared" si="3"/>
        <v>0</v>
      </c>
      <c r="AR152" s="148" t="s">
        <v>138</v>
      </c>
      <c r="AT152" s="148" t="s">
        <v>134</v>
      </c>
      <c r="AU152" s="148" t="s">
        <v>139</v>
      </c>
      <c r="AY152" s="13" t="s">
        <v>131</v>
      </c>
      <c r="BE152" s="149">
        <f t="shared" si="4"/>
        <v>0</v>
      </c>
      <c r="BF152" s="149">
        <f t="shared" si="5"/>
        <v>0</v>
      </c>
      <c r="BG152" s="149">
        <f t="shared" si="6"/>
        <v>0</v>
      </c>
      <c r="BH152" s="149">
        <f t="shared" si="7"/>
        <v>0</v>
      </c>
      <c r="BI152" s="149">
        <f t="shared" si="8"/>
        <v>0</v>
      </c>
      <c r="BJ152" s="13" t="s">
        <v>139</v>
      </c>
      <c r="BK152" s="149">
        <f t="shared" si="9"/>
        <v>0</v>
      </c>
      <c r="BL152" s="13" t="s">
        <v>138</v>
      </c>
      <c r="BM152" s="148" t="s">
        <v>362</v>
      </c>
    </row>
    <row r="153" spans="2:65" s="11" customFormat="1" ht="22.95" customHeight="1">
      <c r="B153" s="123"/>
      <c r="D153" s="124" t="s">
        <v>75</v>
      </c>
      <c r="E153" s="133" t="s">
        <v>132</v>
      </c>
      <c r="F153" s="133" t="s">
        <v>133</v>
      </c>
      <c r="I153" s="126"/>
      <c r="J153" s="134">
        <f>BK153</f>
        <v>0</v>
      </c>
      <c r="L153" s="123"/>
      <c r="M153" s="128"/>
      <c r="P153" s="129">
        <f>SUM(P154:P159)</f>
        <v>0</v>
      </c>
      <c r="R153" s="129">
        <f>SUM(R154:R159)</f>
        <v>0.46013300000000001</v>
      </c>
      <c r="T153" s="130">
        <f>SUM(T154:T159)</f>
        <v>0.08</v>
      </c>
      <c r="AR153" s="124" t="s">
        <v>84</v>
      </c>
      <c r="AT153" s="131" t="s">
        <v>75</v>
      </c>
      <c r="AU153" s="131" t="s">
        <v>84</v>
      </c>
      <c r="AY153" s="124" t="s">
        <v>131</v>
      </c>
      <c r="BK153" s="132">
        <f>SUM(BK154:BK159)</f>
        <v>0</v>
      </c>
    </row>
    <row r="154" spans="2:65" s="1" customFormat="1" ht="33" customHeight="1">
      <c r="B154" s="135"/>
      <c r="C154" s="136" t="s">
        <v>210</v>
      </c>
      <c r="D154" s="136" t="s">
        <v>134</v>
      </c>
      <c r="E154" s="137" t="s">
        <v>363</v>
      </c>
      <c r="F154" s="138" t="s">
        <v>364</v>
      </c>
      <c r="G154" s="139" t="s">
        <v>137</v>
      </c>
      <c r="H154" s="140">
        <v>6</v>
      </c>
      <c r="I154" s="141">
        <v>0</v>
      </c>
      <c r="J154" s="142">
        <f t="shared" ref="J154:J159" si="10">ROUND(I154*H154,2)</f>
        <v>0</v>
      </c>
      <c r="K154" s="143"/>
      <c r="L154" s="28"/>
      <c r="M154" s="144" t="s">
        <v>1</v>
      </c>
      <c r="N154" s="145" t="s">
        <v>42</v>
      </c>
      <c r="P154" s="146">
        <f t="shared" ref="P154:P159" si="11">O154*H154</f>
        <v>0</v>
      </c>
      <c r="Q154" s="146">
        <v>2.572E-2</v>
      </c>
      <c r="R154" s="146">
        <f t="shared" ref="R154:R159" si="12">Q154*H154</f>
        <v>0.15432000000000001</v>
      </c>
      <c r="S154" s="146">
        <v>0</v>
      </c>
      <c r="T154" s="147">
        <f t="shared" ref="T154:T159" si="13">S154*H154</f>
        <v>0</v>
      </c>
      <c r="AR154" s="148" t="s">
        <v>138</v>
      </c>
      <c r="AT154" s="148" t="s">
        <v>134</v>
      </c>
      <c r="AU154" s="148" t="s">
        <v>139</v>
      </c>
      <c r="AY154" s="13" t="s">
        <v>131</v>
      </c>
      <c r="BE154" s="149">
        <f t="shared" ref="BE154:BE159" si="14">IF(N154="základná",J154,0)</f>
        <v>0</v>
      </c>
      <c r="BF154" s="149">
        <f t="shared" ref="BF154:BF159" si="15">IF(N154="znížená",J154,0)</f>
        <v>0</v>
      </c>
      <c r="BG154" s="149">
        <f t="shared" ref="BG154:BG159" si="16">IF(N154="zákl. prenesená",J154,0)</f>
        <v>0</v>
      </c>
      <c r="BH154" s="149">
        <f t="shared" ref="BH154:BH159" si="17">IF(N154="zníž. prenesená",J154,0)</f>
        <v>0</v>
      </c>
      <c r="BI154" s="149">
        <f t="shared" ref="BI154:BI159" si="18">IF(N154="nulová",J154,0)</f>
        <v>0</v>
      </c>
      <c r="BJ154" s="13" t="s">
        <v>139</v>
      </c>
      <c r="BK154" s="149">
        <f t="shared" ref="BK154:BK159" si="19">ROUND(I154*H154,2)</f>
        <v>0</v>
      </c>
      <c r="BL154" s="13" t="s">
        <v>138</v>
      </c>
      <c r="BM154" s="148" t="s">
        <v>365</v>
      </c>
    </row>
    <row r="155" spans="2:65" s="1" customFormat="1" ht="33" customHeight="1">
      <c r="B155" s="135"/>
      <c r="C155" s="136" t="s">
        <v>7</v>
      </c>
      <c r="D155" s="136" t="s">
        <v>134</v>
      </c>
      <c r="E155" s="137" t="s">
        <v>366</v>
      </c>
      <c r="F155" s="138" t="s">
        <v>367</v>
      </c>
      <c r="G155" s="139" t="s">
        <v>137</v>
      </c>
      <c r="H155" s="140">
        <v>6</v>
      </c>
      <c r="I155" s="141">
        <v>0</v>
      </c>
      <c r="J155" s="142">
        <f t="shared" si="10"/>
        <v>0</v>
      </c>
      <c r="K155" s="143"/>
      <c r="L155" s="28"/>
      <c r="M155" s="144" t="s">
        <v>1</v>
      </c>
      <c r="N155" s="145" t="s">
        <v>42</v>
      </c>
      <c r="P155" s="146">
        <f t="shared" si="11"/>
        <v>0</v>
      </c>
      <c r="Q155" s="146">
        <v>2.572E-2</v>
      </c>
      <c r="R155" s="146">
        <f t="shared" si="12"/>
        <v>0.15432000000000001</v>
      </c>
      <c r="S155" s="146">
        <v>0</v>
      </c>
      <c r="T155" s="147">
        <f t="shared" si="13"/>
        <v>0</v>
      </c>
      <c r="AR155" s="148" t="s">
        <v>138</v>
      </c>
      <c r="AT155" s="148" t="s">
        <v>134</v>
      </c>
      <c r="AU155" s="148" t="s">
        <v>139</v>
      </c>
      <c r="AY155" s="13" t="s">
        <v>131</v>
      </c>
      <c r="BE155" s="149">
        <f t="shared" si="14"/>
        <v>0</v>
      </c>
      <c r="BF155" s="149">
        <f t="shared" si="15"/>
        <v>0</v>
      </c>
      <c r="BG155" s="149">
        <f t="shared" si="16"/>
        <v>0</v>
      </c>
      <c r="BH155" s="149">
        <f t="shared" si="17"/>
        <v>0</v>
      </c>
      <c r="BI155" s="149">
        <f t="shared" si="18"/>
        <v>0</v>
      </c>
      <c r="BJ155" s="13" t="s">
        <v>139</v>
      </c>
      <c r="BK155" s="149">
        <f t="shared" si="19"/>
        <v>0</v>
      </c>
      <c r="BL155" s="13" t="s">
        <v>138</v>
      </c>
      <c r="BM155" s="148" t="s">
        <v>368</v>
      </c>
    </row>
    <row r="156" spans="2:65" s="1" customFormat="1" ht="24.15" customHeight="1">
      <c r="B156" s="135"/>
      <c r="C156" s="136" t="s">
        <v>217</v>
      </c>
      <c r="D156" s="136" t="s">
        <v>134</v>
      </c>
      <c r="E156" s="137" t="s">
        <v>135</v>
      </c>
      <c r="F156" s="138" t="s">
        <v>136</v>
      </c>
      <c r="G156" s="139" t="s">
        <v>137</v>
      </c>
      <c r="H156" s="140">
        <v>76.900000000000006</v>
      </c>
      <c r="I156" s="141">
        <v>0</v>
      </c>
      <c r="J156" s="142">
        <f t="shared" si="10"/>
        <v>0</v>
      </c>
      <c r="K156" s="143"/>
      <c r="L156" s="28"/>
      <c r="M156" s="144" t="s">
        <v>1</v>
      </c>
      <c r="N156" s="145" t="s">
        <v>42</v>
      </c>
      <c r="P156" s="146">
        <f t="shared" si="11"/>
        <v>0</v>
      </c>
      <c r="Q156" s="146">
        <v>1.92E-3</v>
      </c>
      <c r="R156" s="146">
        <f t="shared" si="12"/>
        <v>0.147648</v>
      </c>
      <c r="S156" s="146">
        <v>0</v>
      </c>
      <c r="T156" s="147">
        <f t="shared" si="13"/>
        <v>0</v>
      </c>
      <c r="AR156" s="148" t="s">
        <v>138</v>
      </c>
      <c r="AT156" s="148" t="s">
        <v>134</v>
      </c>
      <c r="AU156" s="148" t="s">
        <v>139</v>
      </c>
      <c r="AY156" s="13" t="s">
        <v>131</v>
      </c>
      <c r="BE156" s="149">
        <f t="shared" si="14"/>
        <v>0</v>
      </c>
      <c r="BF156" s="149">
        <f t="shared" si="15"/>
        <v>0</v>
      </c>
      <c r="BG156" s="149">
        <f t="shared" si="16"/>
        <v>0</v>
      </c>
      <c r="BH156" s="149">
        <f t="shared" si="17"/>
        <v>0</v>
      </c>
      <c r="BI156" s="149">
        <f t="shared" si="18"/>
        <v>0</v>
      </c>
      <c r="BJ156" s="13" t="s">
        <v>139</v>
      </c>
      <c r="BK156" s="149">
        <f t="shared" si="19"/>
        <v>0</v>
      </c>
      <c r="BL156" s="13" t="s">
        <v>138</v>
      </c>
      <c r="BM156" s="148" t="s">
        <v>369</v>
      </c>
    </row>
    <row r="157" spans="2:65" s="1" customFormat="1" ht="16.5" customHeight="1">
      <c r="B157" s="135"/>
      <c r="C157" s="136" t="s">
        <v>225</v>
      </c>
      <c r="D157" s="136" t="s">
        <v>134</v>
      </c>
      <c r="E157" s="137" t="s">
        <v>141</v>
      </c>
      <c r="F157" s="138" t="s">
        <v>142</v>
      </c>
      <c r="G157" s="139" t="s">
        <v>137</v>
      </c>
      <c r="H157" s="140">
        <v>76.900000000000006</v>
      </c>
      <c r="I157" s="141">
        <v>0</v>
      </c>
      <c r="J157" s="142">
        <f t="shared" si="10"/>
        <v>0</v>
      </c>
      <c r="K157" s="143"/>
      <c r="L157" s="28"/>
      <c r="M157" s="144" t="s">
        <v>1</v>
      </c>
      <c r="N157" s="145" t="s">
        <v>42</v>
      </c>
      <c r="P157" s="146">
        <f t="shared" si="11"/>
        <v>0</v>
      </c>
      <c r="Q157" s="146">
        <v>5.0000000000000002E-5</v>
      </c>
      <c r="R157" s="146">
        <f t="shared" si="12"/>
        <v>3.8450000000000003E-3</v>
      </c>
      <c r="S157" s="146">
        <v>0</v>
      </c>
      <c r="T157" s="147">
        <f t="shared" si="13"/>
        <v>0</v>
      </c>
      <c r="AR157" s="148" t="s">
        <v>138</v>
      </c>
      <c r="AT157" s="148" t="s">
        <v>134</v>
      </c>
      <c r="AU157" s="148" t="s">
        <v>139</v>
      </c>
      <c r="AY157" s="13" t="s">
        <v>131</v>
      </c>
      <c r="BE157" s="149">
        <f t="shared" si="14"/>
        <v>0</v>
      </c>
      <c r="BF157" s="149">
        <f t="shared" si="15"/>
        <v>0</v>
      </c>
      <c r="BG157" s="149">
        <f t="shared" si="16"/>
        <v>0</v>
      </c>
      <c r="BH157" s="149">
        <f t="shared" si="17"/>
        <v>0</v>
      </c>
      <c r="BI157" s="149">
        <f t="shared" si="18"/>
        <v>0</v>
      </c>
      <c r="BJ157" s="13" t="s">
        <v>139</v>
      </c>
      <c r="BK157" s="149">
        <f t="shared" si="19"/>
        <v>0</v>
      </c>
      <c r="BL157" s="13" t="s">
        <v>138</v>
      </c>
      <c r="BM157" s="148" t="s">
        <v>370</v>
      </c>
    </row>
    <row r="158" spans="2:65" s="1" customFormat="1" ht="24.15" customHeight="1">
      <c r="B158" s="135"/>
      <c r="C158" s="136" t="s">
        <v>231</v>
      </c>
      <c r="D158" s="136" t="s">
        <v>134</v>
      </c>
      <c r="E158" s="137" t="s">
        <v>371</v>
      </c>
      <c r="F158" s="138" t="s">
        <v>372</v>
      </c>
      <c r="G158" s="139" t="s">
        <v>167</v>
      </c>
      <c r="H158" s="140">
        <v>1</v>
      </c>
      <c r="I158" s="141">
        <v>0</v>
      </c>
      <c r="J158" s="142">
        <f t="shared" si="10"/>
        <v>0</v>
      </c>
      <c r="K158" s="143"/>
      <c r="L158" s="28"/>
      <c r="M158" s="144" t="s">
        <v>1</v>
      </c>
      <c r="N158" s="145" t="s">
        <v>42</v>
      </c>
      <c r="P158" s="146">
        <f t="shared" si="11"/>
        <v>0</v>
      </c>
      <c r="Q158" s="146">
        <v>0</v>
      </c>
      <c r="R158" s="146">
        <f t="shared" si="12"/>
        <v>0</v>
      </c>
      <c r="S158" s="146">
        <v>0.08</v>
      </c>
      <c r="T158" s="147">
        <f t="shared" si="13"/>
        <v>0.08</v>
      </c>
      <c r="AR158" s="148" t="s">
        <v>138</v>
      </c>
      <c r="AT158" s="148" t="s">
        <v>134</v>
      </c>
      <c r="AU158" s="148" t="s">
        <v>139</v>
      </c>
      <c r="AY158" s="13" t="s">
        <v>131</v>
      </c>
      <c r="BE158" s="149">
        <f t="shared" si="14"/>
        <v>0</v>
      </c>
      <c r="BF158" s="149">
        <f t="shared" si="15"/>
        <v>0</v>
      </c>
      <c r="BG158" s="149">
        <f t="shared" si="16"/>
        <v>0</v>
      </c>
      <c r="BH158" s="149">
        <f t="shared" si="17"/>
        <v>0</v>
      </c>
      <c r="BI158" s="149">
        <f t="shared" si="18"/>
        <v>0</v>
      </c>
      <c r="BJ158" s="13" t="s">
        <v>139</v>
      </c>
      <c r="BK158" s="149">
        <f t="shared" si="19"/>
        <v>0</v>
      </c>
      <c r="BL158" s="13" t="s">
        <v>138</v>
      </c>
      <c r="BM158" s="148" t="s">
        <v>373</v>
      </c>
    </row>
    <row r="159" spans="2:65" s="1" customFormat="1" ht="33" customHeight="1">
      <c r="B159" s="135"/>
      <c r="C159" s="136" t="s">
        <v>236</v>
      </c>
      <c r="D159" s="136" t="s">
        <v>134</v>
      </c>
      <c r="E159" s="137" t="s">
        <v>374</v>
      </c>
      <c r="F159" s="138" t="s">
        <v>375</v>
      </c>
      <c r="G159" s="139" t="s">
        <v>150</v>
      </c>
      <c r="H159" s="140">
        <v>0.47699999999999998</v>
      </c>
      <c r="I159" s="141">
        <v>0</v>
      </c>
      <c r="J159" s="142">
        <f t="shared" si="10"/>
        <v>0</v>
      </c>
      <c r="K159" s="143"/>
      <c r="L159" s="28"/>
      <c r="M159" s="144" t="s">
        <v>1</v>
      </c>
      <c r="N159" s="145" t="s">
        <v>42</v>
      </c>
      <c r="P159" s="146">
        <f t="shared" si="11"/>
        <v>0</v>
      </c>
      <c r="Q159" s="146">
        <v>0</v>
      </c>
      <c r="R159" s="146">
        <f t="shared" si="12"/>
        <v>0</v>
      </c>
      <c r="S159" s="146">
        <v>0</v>
      </c>
      <c r="T159" s="147">
        <f t="shared" si="13"/>
        <v>0</v>
      </c>
      <c r="AR159" s="148" t="s">
        <v>138</v>
      </c>
      <c r="AT159" s="148" t="s">
        <v>134</v>
      </c>
      <c r="AU159" s="148" t="s">
        <v>139</v>
      </c>
      <c r="AY159" s="13" t="s">
        <v>131</v>
      </c>
      <c r="BE159" s="149">
        <f t="shared" si="14"/>
        <v>0</v>
      </c>
      <c r="BF159" s="149">
        <f t="shared" si="15"/>
        <v>0</v>
      </c>
      <c r="BG159" s="149">
        <f t="shared" si="16"/>
        <v>0</v>
      </c>
      <c r="BH159" s="149">
        <f t="shared" si="17"/>
        <v>0</v>
      </c>
      <c r="BI159" s="149">
        <f t="shared" si="18"/>
        <v>0</v>
      </c>
      <c r="BJ159" s="13" t="s">
        <v>139</v>
      </c>
      <c r="BK159" s="149">
        <f t="shared" si="19"/>
        <v>0</v>
      </c>
      <c r="BL159" s="13" t="s">
        <v>138</v>
      </c>
      <c r="BM159" s="148" t="s">
        <v>376</v>
      </c>
    </row>
    <row r="160" spans="2:65" s="11" customFormat="1" ht="22.95" customHeight="1">
      <c r="B160" s="123"/>
      <c r="D160" s="124" t="s">
        <v>75</v>
      </c>
      <c r="E160" s="133" t="s">
        <v>377</v>
      </c>
      <c r="F160" s="133" t="s">
        <v>378</v>
      </c>
      <c r="I160" s="126"/>
      <c r="J160" s="134">
        <f>BK160</f>
        <v>0</v>
      </c>
      <c r="L160" s="123"/>
      <c r="M160" s="128"/>
      <c r="P160" s="129">
        <f>P161</f>
        <v>0</v>
      </c>
      <c r="R160" s="129">
        <f>R161</f>
        <v>0</v>
      </c>
      <c r="T160" s="130">
        <f>T161</f>
        <v>0</v>
      </c>
      <c r="AR160" s="124" t="s">
        <v>84</v>
      </c>
      <c r="AT160" s="131" t="s">
        <v>75</v>
      </c>
      <c r="AU160" s="131" t="s">
        <v>84</v>
      </c>
      <c r="AY160" s="124" t="s">
        <v>131</v>
      </c>
      <c r="BK160" s="132">
        <f>BK161</f>
        <v>0</v>
      </c>
    </row>
    <row r="161" spans="2:65" s="1" customFormat="1" ht="24.15" customHeight="1">
      <c r="B161" s="135"/>
      <c r="C161" s="136" t="s">
        <v>240</v>
      </c>
      <c r="D161" s="136" t="s">
        <v>134</v>
      </c>
      <c r="E161" s="137" t="s">
        <v>379</v>
      </c>
      <c r="F161" s="138" t="s">
        <v>380</v>
      </c>
      <c r="G161" s="139" t="s">
        <v>204</v>
      </c>
      <c r="H161" s="140">
        <v>9.907</v>
      </c>
      <c r="I161" s="141">
        <v>0</v>
      </c>
      <c r="J161" s="142">
        <f>ROUND(I161*H161,2)</f>
        <v>0</v>
      </c>
      <c r="K161" s="143"/>
      <c r="L161" s="28"/>
      <c r="M161" s="144" t="s">
        <v>1</v>
      </c>
      <c r="N161" s="145" t="s">
        <v>42</v>
      </c>
      <c r="P161" s="146">
        <f>O161*H161</f>
        <v>0</v>
      </c>
      <c r="Q161" s="146">
        <v>0</v>
      </c>
      <c r="R161" s="146">
        <f>Q161*H161</f>
        <v>0</v>
      </c>
      <c r="S161" s="146">
        <v>0</v>
      </c>
      <c r="T161" s="147">
        <f>S161*H161</f>
        <v>0</v>
      </c>
      <c r="AR161" s="148" t="s">
        <v>138</v>
      </c>
      <c r="AT161" s="148" t="s">
        <v>134</v>
      </c>
      <c r="AU161" s="148" t="s">
        <v>139</v>
      </c>
      <c r="AY161" s="13" t="s">
        <v>131</v>
      </c>
      <c r="BE161" s="149">
        <f>IF(N161="základná",J161,0)</f>
        <v>0</v>
      </c>
      <c r="BF161" s="149">
        <f>IF(N161="znížená",J161,0)</f>
        <v>0</v>
      </c>
      <c r="BG161" s="149">
        <f>IF(N161="zákl. prenesená",J161,0)</f>
        <v>0</v>
      </c>
      <c r="BH161" s="149">
        <f>IF(N161="zníž. prenesená",J161,0)</f>
        <v>0</v>
      </c>
      <c r="BI161" s="149">
        <f>IF(N161="nulová",J161,0)</f>
        <v>0</v>
      </c>
      <c r="BJ161" s="13" t="s">
        <v>139</v>
      </c>
      <c r="BK161" s="149">
        <f>ROUND(I161*H161,2)</f>
        <v>0</v>
      </c>
      <c r="BL161" s="13" t="s">
        <v>138</v>
      </c>
      <c r="BM161" s="148" t="s">
        <v>381</v>
      </c>
    </row>
    <row r="162" spans="2:65" s="11" customFormat="1" ht="25.95" customHeight="1">
      <c r="B162" s="123"/>
      <c r="D162" s="124" t="s">
        <v>75</v>
      </c>
      <c r="E162" s="125" t="s">
        <v>221</v>
      </c>
      <c r="F162" s="125" t="s">
        <v>222</v>
      </c>
      <c r="I162" s="126"/>
      <c r="J162" s="127">
        <f>BK162</f>
        <v>0</v>
      </c>
      <c r="L162" s="123"/>
      <c r="M162" s="128"/>
      <c r="P162" s="129">
        <f>P163+P171+P175+P179+P182+P196+P201+P205+P207</f>
        <v>0</v>
      </c>
      <c r="R162" s="129">
        <f>R163+R171+R175+R179+R182+R196+R201+R205+R207</f>
        <v>3.8473745000000004</v>
      </c>
      <c r="T162" s="130">
        <f>T163+T171+T175+T179+T182+T196+T201+T205+T207</f>
        <v>0</v>
      </c>
      <c r="AR162" s="124" t="s">
        <v>139</v>
      </c>
      <c r="AT162" s="131" t="s">
        <v>75</v>
      </c>
      <c r="AU162" s="131" t="s">
        <v>76</v>
      </c>
      <c r="AY162" s="124" t="s">
        <v>131</v>
      </c>
      <c r="BK162" s="132">
        <f>BK163+BK171+BK175+BK179+BK182+BK196+BK201+BK205+BK207</f>
        <v>0</v>
      </c>
    </row>
    <row r="163" spans="2:65" s="11" customFormat="1" ht="22.95" customHeight="1">
      <c r="B163" s="123"/>
      <c r="D163" s="124" t="s">
        <v>75</v>
      </c>
      <c r="E163" s="133" t="s">
        <v>382</v>
      </c>
      <c r="F163" s="133" t="s">
        <v>383</v>
      </c>
      <c r="I163" s="126"/>
      <c r="J163" s="134">
        <f>BK163</f>
        <v>0</v>
      </c>
      <c r="L163" s="123"/>
      <c r="M163" s="128"/>
      <c r="P163" s="129">
        <f>SUM(P164:P170)</f>
        <v>0</v>
      </c>
      <c r="R163" s="129">
        <f>SUM(R164:R170)</f>
        <v>1.6005999999999999E-2</v>
      </c>
      <c r="T163" s="130">
        <f>SUM(T164:T170)</f>
        <v>0</v>
      </c>
      <c r="AR163" s="124" t="s">
        <v>139</v>
      </c>
      <c r="AT163" s="131" t="s">
        <v>75</v>
      </c>
      <c r="AU163" s="131" t="s">
        <v>84</v>
      </c>
      <c r="AY163" s="124" t="s">
        <v>131</v>
      </c>
      <c r="BK163" s="132">
        <f>SUM(BK164:BK170)</f>
        <v>0</v>
      </c>
    </row>
    <row r="164" spans="2:65" s="1" customFormat="1" ht="37.950000000000003" customHeight="1">
      <c r="B164" s="135"/>
      <c r="C164" s="136" t="s">
        <v>244</v>
      </c>
      <c r="D164" s="136" t="s">
        <v>134</v>
      </c>
      <c r="E164" s="137" t="s">
        <v>384</v>
      </c>
      <c r="F164" s="138" t="s">
        <v>385</v>
      </c>
      <c r="G164" s="139" t="s">
        <v>137</v>
      </c>
      <c r="H164" s="140">
        <v>5.3</v>
      </c>
      <c r="I164" s="141">
        <v>0</v>
      </c>
      <c r="J164" s="142">
        <f t="shared" ref="J164:J170" si="20">ROUND(I164*H164,2)</f>
        <v>0</v>
      </c>
      <c r="K164" s="143"/>
      <c r="L164" s="28"/>
      <c r="M164" s="144" t="s">
        <v>1</v>
      </c>
      <c r="N164" s="145" t="s">
        <v>42</v>
      </c>
      <c r="P164" s="146">
        <f t="shared" ref="P164:P170" si="21">O164*H164</f>
        <v>0</v>
      </c>
      <c r="Q164" s="146">
        <v>3.0000000000000001E-5</v>
      </c>
      <c r="R164" s="146">
        <f t="shared" ref="R164:R170" si="22">Q164*H164</f>
        <v>1.5899999999999999E-4</v>
      </c>
      <c r="S164" s="146">
        <v>0</v>
      </c>
      <c r="T164" s="147">
        <f t="shared" ref="T164:T170" si="23">S164*H164</f>
        <v>0</v>
      </c>
      <c r="AR164" s="148" t="s">
        <v>197</v>
      </c>
      <c r="AT164" s="148" t="s">
        <v>134</v>
      </c>
      <c r="AU164" s="148" t="s">
        <v>139</v>
      </c>
      <c r="AY164" s="13" t="s">
        <v>131</v>
      </c>
      <c r="BE164" s="149">
        <f t="shared" ref="BE164:BE170" si="24">IF(N164="základná",J164,0)</f>
        <v>0</v>
      </c>
      <c r="BF164" s="149">
        <f t="shared" ref="BF164:BF170" si="25">IF(N164="znížená",J164,0)</f>
        <v>0</v>
      </c>
      <c r="BG164" s="149">
        <f t="shared" ref="BG164:BG170" si="26">IF(N164="zákl. prenesená",J164,0)</f>
        <v>0</v>
      </c>
      <c r="BH164" s="149">
        <f t="shared" ref="BH164:BH170" si="27">IF(N164="zníž. prenesená",J164,0)</f>
        <v>0</v>
      </c>
      <c r="BI164" s="149">
        <f t="shared" ref="BI164:BI170" si="28">IF(N164="nulová",J164,0)</f>
        <v>0</v>
      </c>
      <c r="BJ164" s="13" t="s">
        <v>139</v>
      </c>
      <c r="BK164" s="149">
        <f t="shared" ref="BK164:BK170" si="29">ROUND(I164*H164,2)</f>
        <v>0</v>
      </c>
      <c r="BL164" s="13" t="s">
        <v>197</v>
      </c>
      <c r="BM164" s="148" t="s">
        <v>386</v>
      </c>
    </row>
    <row r="165" spans="2:65" s="1" customFormat="1" ht="37.950000000000003" customHeight="1">
      <c r="B165" s="135"/>
      <c r="C165" s="155" t="s">
        <v>250</v>
      </c>
      <c r="D165" s="155" t="s">
        <v>280</v>
      </c>
      <c r="E165" s="156" t="s">
        <v>387</v>
      </c>
      <c r="F165" s="157" t="s">
        <v>388</v>
      </c>
      <c r="G165" s="158" t="s">
        <v>137</v>
      </c>
      <c r="H165" s="159">
        <v>6.0949999999999998</v>
      </c>
      <c r="I165" s="160">
        <v>0</v>
      </c>
      <c r="J165" s="161">
        <f t="shared" si="20"/>
        <v>0</v>
      </c>
      <c r="K165" s="162"/>
      <c r="L165" s="163"/>
      <c r="M165" s="164" t="s">
        <v>1</v>
      </c>
      <c r="N165" s="165" t="s">
        <v>42</v>
      </c>
      <c r="P165" s="146">
        <f t="shared" si="21"/>
        <v>0</v>
      </c>
      <c r="Q165" s="146">
        <v>2E-3</v>
      </c>
      <c r="R165" s="146">
        <f t="shared" si="22"/>
        <v>1.2189999999999999E-2</v>
      </c>
      <c r="S165" s="146">
        <v>0</v>
      </c>
      <c r="T165" s="147">
        <f t="shared" si="23"/>
        <v>0</v>
      </c>
      <c r="AR165" s="148" t="s">
        <v>276</v>
      </c>
      <c r="AT165" s="148" t="s">
        <v>280</v>
      </c>
      <c r="AU165" s="148" t="s">
        <v>139</v>
      </c>
      <c r="AY165" s="13" t="s">
        <v>131</v>
      </c>
      <c r="BE165" s="149">
        <f t="shared" si="24"/>
        <v>0</v>
      </c>
      <c r="BF165" s="149">
        <f t="shared" si="25"/>
        <v>0</v>
      </c>
      <c r="BG165" s="149">
        <f t="shared" si="26"/>
        <v>0</v>
      </c>
      <c r="BH165" s="149">
        <f t="shared" si="27"/>
        <v>0</v>
      </c>
      <c r="BI165" s="149">
        <f t="shared" si="28"/>
        <v>0</v>
      </c>
      <c r="BJ165" s="13" t="s">
        <v>139</v>
      </c>
      <c r="BK165" s="149">
        <f t="shared" si="29"/>
        <v>0</v>
      </c>
      <c r="BL165" s="13" t="s">
        <v>197</v>
      </c>
      <c r="BM165" s="148" t="s">
        <v>389</v>
      </c>
    </row>
    <row r="166" spans="2:65" s="1" customFormat="1" ht="37.950000000000003" customHeight="1">
      <c r="B166" s="135"/>
      <c r="C166" s="136" t="s">
        <v>254</v>
      </c>
      <c r="D166" s="136" t="s">
        <v>134</v>
      </c>
      <c r="E166" s="137" t="s">
        <v>390</v>
      </c>
      <c r="F166" s="138" t="s">
        <v>391</v>
      </c>
      <c r="G166" s="139" t="s">
        <v>137</v>
      </c>
      <c r="H166" s="140">
        <v>5.3</v>
      </c>
      <c r="I166" s="141">
        <v>0</v>
      </c>
      <c r="J166" s="142">
        <f t="shared" si="20"/>
        <v>0</v>
      </c>
      <c r="K166" s="143"/>
      <c r="L166" s="28"/>
      <c r="M166" s="144" t="s">
        <v>1</v>
      </c>
      <c r="N166" s="145" t="s">
        <v>42</v>
      </c>
      <c r="P166" s="146">
        <f t="shared" si="21"/>
        <v>0</v>
      </c>
      <c r="Q166" s="146">
        <v>0</v>
      </c>
      <c r="R166" s="146">
        <f t="shared" si="22"/>
        <v>0</v>
      </c>
      <c r="S166" s="146">
        <v>0</v>
      </c>
      <c r="T166" s="147">
        <f t="shared" si="23"/>
        <v>0</v>
      </c>
      <c r="AR166" s="148" t="s">
        <v>197</v>
      </c>
      <c r="AT166" s="148" t="s">
        <v>134</v>
      </c>
      <c r="AU166" s="148" t="s">
        <v>139</v>
      </c>
      <c r="AY166" s="13" t="s">
        <v>131</v>
      </c>
      <c r="BE166" s="149">
        <f t="shared" si="24"/>
        <v>0</v>
      </c>
      <c r="BF166" s="149">
        <f t="shared" si="25"/>
        <v>0</v>
      </c>
      <c r="BG166" s="149">
        <f t="shared" si="26"/>
        <v>0</v>
      </c>
      <c r="BH166" s="149">
        <f t="shared" si="27"/>
        <v>0</v>
      </c>
      <c r="BI166" s="149">
        <f t="shared" si="28"/>
        <v>0</v>
      </c>
      <c r="BJ166" s="13" t="s">
        <v>139</v>
      </c>
      <c r="BK166" s="149">
        <f t="shared" si="29"/>
        <v>0</v>
      </c>
      <c r="BL166" s="13" t="s">
        <v>197</v>
      </c>
      <c r="BM166" s="148" t="s">
        <v>392</v>
      </c>
    </row>
    <row r="167" spans="2:65" s="1" customFormat="1" ht="16.5" customHeight="1">
      <c r="B167" s="135"/>
      <c r="C167" s="155" t="s">
        <v>260</v>
      </c>
      <c r="D167" s="155" t="s">
        <v>280</v>
      </c>
      <c r="E167" s="156" t="s">
        <v>393</v>
      </c>
      <c r="F167" s="157" t="s">
        <v>394</v>
      </c>
      <c r="G167" s="158" t="s">
        <v>137</v>
      </c>
      <c r="H167" s="159">
        <v>6.0949999999999998</v>
      </c>
      <c r="I167" s="160">
        <v>0</v>
      </c>
      <c r="J167" s="161">
        <f t="shared" si="20"/>
        <v>0</v>
      </c>
      <c r="K167" s="162"/>
      <c r="L167" s="163"/>
      <c r="M167" s="164" t="s">
        <v>1</v>
      </c>
      <c r="N167" s="165" t="s">
        <v>42</v>
      </c>
      <c r="P167" s="146">
        <f t="shared" si="21"/>
        <v>0</v>
      </c>
      <c r="Q167" s="146">
        <v>2.9999999999999997E-4</v>
      </c>
      <c r="R167" s="146">
        <f t="shared" si="22"/>
        <v>1.8284999999999998E-3</v>
      </c>
      <c r="S167" s="146">
        <v>0</v>
      </c>
      <c r="T167" s="147">
        <f t="shared" si="23"/>
        <v>0</v>
      </c>
      <c r="AR167" s="148" t="s">
        <v>276</v>
      </c>
      <c r="AT167" s="148" t="s">
        <v>280</v>
      </c>
      <c r="AU167" s="148" t="s">
        <v>139</v>
      </c>
      <c r="AY167" s="13" t="s">
        <v>131</v>
      </c>
      <c r="BE167" s="149">
        <f t="shared" si="24"/>
        <v>0</v>
      </c>
      <c r="BF167" s="149">
        <f t="shared" si="25"/>
        <v>0</v>
      </c>
      <c r="BG167" s="149">
        <f t="shared" si="26"/>
        <v>0</v>
      </c>
      <c r="BH167" s="149">
        <f t="shared" si="27"/>
        <v>0</v>
      </c>
      <c r="BI167" s="149">
        <f t="shared" si="28"/>
        <v>0</v>
      </c>
      <c r="BJ167" s="13" t="s">
        <v>139</v>
      </c>
      <c r="BK167" s="149">
        <f t="shared" si="29"/>
        <v>0</v>
      </c>
      <c r="BL167" s="13" t="s">
        <v>197</v>
      </c>
      <c r="BM167" s="148" t="s">
        <v>395</v>
      </c>
    </row>
    <row r="168" spans="2:65" s="1" customFormat="1" ht="37.950000000000003" customHeight="1">
      <c r="B168" s="135"/>
      <c r="C168" s="136" t="s">
        <v>266</v>
      </c>
      <c r="D168" s="136" t="s">
        <v>134</v>
      </c>
      <c r="E168" s="137" t="s">
        <v>396</v>
      </c>
      <c r="F168" s="138" t="s">
        <v>397</v>
      </c>
      <c r="G168" s="139" t="s">
        <v>137</v>
      </c>
      <c r="H168" s="140">
        <v>5.3</v>
      </c>
      <c r="I168" s="141">
        <v>0</v>
      </c>
      <c r="J168" s="142">
        <f t="shared" si="20"/>
        <v>0</v>
      </c>
      <c r="K168" s="143"/>
      <c r="L168" s="28"/>
      <c r="M168" s="144" t="s">
        <v>1</v>
      </c>
      <c r="N168" s="145" t="s">
        <v>42</v>
      </c>
      <c r="P168" s="146">
        <f t="shared" si="21"/>
        <v>0</v>
      </c>
      <c r="Q168" s="146">
        <v>0</v>
      </c>
      <c r="R168" s="146">
        <f t="shared" si="22"/>
        <v>0</v>
      </c>
      <c r="S168" s="146">
        <v>0</v>
      </c>
      <c r="T168" s="147">
        <f t="shared" si="23"/>
        <v>0</v>
      </c>
      <c r="AR168" s="148" t="s">
        <v>197</v>
      </c>
      <c r="AT168" s="148" t="s">
        <v>134</v>
      </c>
      <c r="AU168" s="148" t="s">
        <v>139</v>
      </c>
      <c r="AY168" s="13" t="s">
        <v>131</v>
      </c>
      <c r="BE168" s="149">
        <f t="shared" si="24"/>
        <v>0</v>
      </c>
      <c r="BF168" s="149">
        <f t="shared" si="25"/>
        <v>0</v>
      </c>
      <c r="BG168" s="149">
        <f t="shared" si="26"/>
        <v>0</v>
      </c>
      <c r="BH168" s="149">
        <f t="shared" si="27"/>
        <v>0</v>
      </c>
      <c r="BI168" s="149">
        <f t="shared" si="28"/>
        <v>0</v>
      </c>
      <c r="BJ168" s="13" t="s">
        <v>139</v>
      </c>
      <c r="BK168" s="149">
        <f t="shared" si="29"/>
        <v>0</v>
      </c>
      <c r="BL168" s="13" t="s">
        <v>197</v>
      </c>
      <c r="BM168" s="148" t="s">
        <v>398</v>
      </c>
    </row>
    <row r="169" spans="2:65" s="1" customFormat="1" ht="16.5" customHeight="1">
      <c r="B169" s="135"/>
      <c r="C169" s="155" t="s">
        <v>270</v>
      </c>
      <c r="D169" s="155" t="s">
        <v>280</v>
      </c>
      <c r="E169" s="156" t="s">
        <v>393</v>
      </c>
      <c r="F169" s="157" t="s">
        <v>394</v>
      </c>
      <c r="G169" s="158" t="s">
        <v>137</v>
      </c>
      <c r="H169" s="159">
        <v>6.0949999999999998</v>
      </c>
      <c r="I169" s="160">
        <v>0</v>
      </c>
      <c r="J169" s="161">
        <f t="shared" si="20"/>
        <v>0</v>
      </c>
      <c r="K169" s="162"/>
      <c r="L169" s="163"/>
      <c r="M169" s="164" t="s">
        <v>1</v>
      </c>
      <c r="N169" s="165" t="s">
        <v>42</v>
      </c>
      <c r="P169" s="146">
        <f t="shared" si="21"/>
        <v>0</v>
      </c>
      <c r="Q169" s="146">
        <v>2.9999999999999997E-4</v>
      </c>
      <c r="R169" s="146">
        <f t="shared" si="22"/>
        <v>1.8284999999999998E-3</v>
      </c>
      <c r="S169" s="146">
        <v>0</v>
      </c>
      <c r="T169" s="147">
        <f t="shared" si="23"/>
        <v>0</v>
      </c>
      <c r="AR169" s="148" t="s">
        <v>276</v>
      </c>
      <c r="AT169" s="148" t="s">
        <v>280</v>
      </c>
      <c r="AU169" s="148" t="s">
        <v>139</v>
      </c>
      <c r="AY169" s="13" t="s">
        <v>131</v>
      </c>
      <c r="BE169" s="149">
        <f t="shared" si="24"/>
        <v>0</v>
      </c>
      <c r="BF169" s="149">
        <f t="shared" si="25"/>
        <v>0</v>
      </c>
      <c r="BG169" s="149">
        <f t="shared" si="26"/>
        <v>0</v>
      </c>
      <c r="BH169" s="149">
        <f t="shared" si="27"/>
        <v>0</v>
      </c>
      <c r="BI169" s="149">
        <f t="shared" si="28"/>
        <v>0</v>
      </c>
      <c r="BJ169" s="13" t="s">
        <v>139</v>
      </c>
      <c r="BK169" s="149">
        <f t="shared" si="29"/>
        <v>0</v>
      </c>
      <c r="BL169" s="13" t="s">
        <v>197</v>
      </c>
      <c r="BM169" s="148" t="s">
        <v>399</v>
      </c>
    </row>
    <row r="170" spans="2:65" s="1" customFormat="1" ht="24.15" customHeight="1">
      <c r="B170" s="135"/>
      <c r="C170" s="136" t="s">
        <v>276</v>
      </c>
      <c r="D170" s="136" t="s">
        <v>134</v>
      </c>
      <c r="E170" s="137" t="s">
        <v>400</v>
      </c>
      <c r="F170" s="138" t="s">
        <v>401</v>
      </c>
      <c r="G170" s="139" t="s">
        <v>402</v>
      </c>
      <c r="H170" s="166">
        <v>0</v>
      </c>
      <c r="I170" s="141">
        <v>0</v>
      </c>
      <c r="J170" s="142">
        <f t="shared" si="20"/>
        <v>0</v>
      </c>
      <c r="K170" s="143"/>
      <c r="L170" s="28"/>
      <c r="M170" s="144" t="s">
        <v>1</v>
      </c>
      <c r="N170" s="145" t="s">
        <v>42</v>
      </c>
      <c r="P170" s="146">
        <f t="shared" si="21"/>
        <v>0</v>
      </c>
      <c r="Q170" s="146">
        <v>0</v>
      </c>
      <c r="R170" s="146">
        <f t="shared" si="22"/>
        <v>0</v>
      </c>
      <c r="S170" s="146">
        <v>0</v>
      </c>
      <c r="T170" s="147">
        <f t="shared" si="23"/>
        <v>0</v>
      </c>
      <c r="AR170" s="148" t="s">
        <v>197</v>
      </c>
      <c r="AT170" s="148" t="s">
        <v>134</v>
      </c>
      <c r="AU170" s="148" t="s">
        <v>139</v>
      </c>
      <c r="AY170" s="13" t="s">
        <v>131</v>
      </c>
      <c r="BE170" s="149">
        <f t="shared" si="24"/>
        <v>0</v>
      </c>
      <c r="BF170" s="149">
        <f t="shared" si="25"/>
        <v>0</v>
      </c>
      <c r="BG170" s="149">
        <f t="shared" si="26"/>
        <v>0</v>
      </c>
      <c r="BH170" s="149">
        <f t="shared" si="27"/>
        <v>0</v>
      </c>
      <c r="BI170" s="149">
        <f t="shared" si="28"/>
        <v>0</v>
      </c>
      <c r="BJ170" s="13" t="s">
        <v>139</v>
      </c>
      <c r="BK170" s="149">
        <f t="shared" si="29"/>
        <v>0</v>
      </c>
      <c r="BL170" s="13" t="s">
        <v>197</v>
      </c>
      <c r="BM170" s="148" t="s">
        <v>403</v>
      </c>
    </row>
    <row r="171" spans="2:65" s="11" customFormat="1" ht="22.95" customHeight="1">
      <c r="B171" s="123"/>
      <c r="D171" s="124" t="s">
        <v>75</v>
      </c>
      <c r="E171" s="133" t="s">
        <v>223</v>
      </c>
      <c r="F171" s="133" t="s">
        <v>224</v>
      </c>
      <c r="I171" s="126"/>
      <c r="J171" s="134">
        <f>BK171</f>
        <v>0</v>
      </c>
      <c r="L171" s="123"/>
      <c r="M171" s="128"/>
      <c r="P171" s="129">
        <f>SUM(P172:P174)</f>
        <v>0</v>
      </c>
      <c r="R171" s="129">
        <f>SUM(R172:R174)</f>
        <v>3.2436E-2</v>
      </c>
      <c r="T171" s="130">
        <f>SUM(T172:T174)</f>
        <v>0</v>
      </c>
      <c r="AR171" s="124" t="s">
        <v>139</v>
      </c>
      <c r="AT171" s="131" t="s">
        <v>75</v>
      </c>
      <c r="AU171" s="131" t="s">
        <v>84</v>
      </c>
      <c r="AY171" s="124" t="s">
        <v>131</v>
      </c>
      <c r="BK171" s="132">
        <f>SUM(BK172:BK174)</f>
        <v>0</v>
      </c>
    </row>
    <row r="172" spans="2:65" s="1" customFormat="1" ht="24.15" customHeight="1">
      <c r="B172" s="135"/>
      <c r="C172" s="136" t="s">
        <v>284</v>
      </c>
      <c r="D172" s="136" t="s">
        <v>134</v>
      </c>
      <c r="E172" s="137" t="s">
        <v>404</v>
      </c>
      <c r="F172" s="138" t="s">
        <v>405</v>
      </c>
      <c r="G172" s="139" t="s">
        <v>137</v>
      </c>
      <c r="H172" s="140">
        <v>5.3</v>
      </c>
      <c r="I172" s="141">
        <v>0</v>
      </c>
      <c r="J172" s="142">
        <f>ROUND(I172*H172,2)</f>
        <v>0</v>
      </c>
      <c r="K172" s="143"/>
      <c r="L172" s="28"/>
      <c r="M172" s="144" t="s">
        <v>1</v>
      </c>
      <c r="N172" s="145" t="s">
        <v>42</v>
      </c>
      <c r="P172" s="146">
        <f>O172*H172</f>
        <v>0</v>
      </c>
      <c r="Q172" s="146">
        <v>0</v>
      </c>
      <c r="R172" s="146">
        <f>Q172*H172</f>
        <v>0</v>
      </c>
      <c r="S172" s="146">
        <v>0</v>
      </c>
      <c r="T172" s="147">
        <f>S172*H172</f>
        <v>0</v>
      </c>
      <c r="AR172" s="148" t="s">
        <v>197</v>
      </c>
      <c r="AT172" s="148" t="s">
        <v>134</v>
      </c>
      <c r="AU172" s="148" t="s">
        <v>139</v>
      </c>
      <c r="AY172" s="13" t="s">
        <v>131</v>
      </c>
      <c r="BE172" s="149">
        <f>IF(N172="základná",J172,0)</f>
        <v>0</v>
      </c>
      <c r="BF172" s="149">
        <f>IF(N172="znížená",J172,0)</f>
        <v>0</v>
      </c>
      <c r="BG172" s="149">
        <f>IF(N172="zákl. prenesená",J172,0)</f>
        <v>0</v>
      </c>
      <c r="BH172" s="149">
        <f>IF(N172="zníž. prenesená",J172,0)</f>
        <v>0</v>
      </c>
      <c r="BI172" s="149">
        <f>IF(N172="nulová",J172,0)</f>
        <v>0</v>
      </c>
      <c r="BJ172" s="13" t="s">
        <v>139</v>
      </c>
      <c r="BK172" s="149">
        <f>ROUND(I172*H172,2)</f>
        <v>0</v>
      </c>
      <c r="BL172" s="13" t="s">
        <v>197</v>
      </c>
      <c r="BM172" s="148" t="s">
        <v>406</v>
      </c>
    </row>
    <row r="173" spans="2:65" s="1" customFormat="1" ht="24.15" customHeight="1">
      <c r="B173" s="135"/>
      <c r="C173" s="155" t="s">
        <v>289</v>
      </c>
      <c r="D173" s="155" t="s">
        <v>280</v>
      </c>
      <c r="E173" s="156" t="s">
        <v>407</v>
      </c>
      <c r="F173" s="157" t="s">
        <v>408</v>
      </c>
      <c r="G173" s="158" t="s">
        <v>137</v>
      </c>
      <c r="H173" s="159">
        <v>5.4059999999999997</v>
      </c>
      <c r="I173" s="160">
        <v>0</v>
      </c>
      <c r="J173" s="161">
        <f>ROUND(I173*H173,2)</f>
        <v>0</v>
      </c>
      <c r="K173" s="162"/>
      <c r="L173" s="163"/>
      <c r="M173" s="164" t="s">
        <v>1</v>
      </c>
      <c r="N173" s="165" t="s">
        <v>42</v>
      </c>
      <c r="P173" s="146">
        <f>O173*H173</f>
        <v>0</v>
      </c>
      <c r="Q173" s="146">
        <v>6.0000000000000001E-3</v>
      </c>
      <c r="R173" s="146">
        <f>Q173*H173</f>
        <v>3.2436E-2</v>
      </c>
      <c r="S173" s="146">
        <v>0</v>
      </c>
      <c r="T173" s="147">
        <f>S173*H173</f>
        <v>0</v>
      </c>
      <c r="AR173" s="148" t="s">
        <v>276</v>
      </c>
      <c r="AT173" s="148" t="s">
        <v>280</v>
      </c>
      <c r="AU173" s="148" t="s">
        <v>139</v>
      </c>
      <c r="AY173" s="13" t="s">
        <v>131</v>
      </c>
      <c r="BE173" s="149">
        <f>IF(N173="základná",J173,0)</f>
        <v>0</v>
      </c>
      <c r="BF173" s="149">
        <f>IF(N173="znížená",J173,0)</f>
        <v>0</v>
      </c>
      <c r="BG173" s="149">
        <f>IF(N173="zákl. prenesená",J173,0)</f>
        <v>0</v>
      </c>
      <c r="BH173" s="149">
        <f>IF(N173="zníž. prenesená",J173,0)</f>
        <v>0</v>
      </c>
      <c r="BI173" s="149">
        <f>IF(N173="nulová",J173,0)</f>
        <v>0</v>
      </c>
      <c r="BJ173" s="13" t="s">
        <v>139</v>
      </c>
      <c r="BK173" s="149">
        <f>ROUND(I173*H173,2)</f>
        <v>0</v>
      </c>
      <c r="BL173" s="13" t="s">
        <v>197</v>
      </c>
      <c r="BM173" s="148" t="s">
        <v>409</v>
      </c>
    </row>
    <row r="174" spans="2:65" s="1" customFormat="1" ht="24.15" customHeight="1">
      <c r="B174" s="135"/>
      <c r="C174" s="136" t="s">
        <v>293</v>
      </c>
      <c r="D174" s="136" t="s">
        <v>134</v>
      </c>
      <c r="E174" s="137" t="s">
        <v>410</v>
      </c>
      <c r="F174" s="138" t="s">
        <v>411</v>
      </c>
      <c r="G174" s="139" t="s">
        <v>402</v>
      </c>
      <c r="H174" s="166">
        <v>0</v>
      </c>
      <c r="I174" s="141">
        <v>0</v>
      </c>
      <c r="J174" s="142">
        <f>ROUND(I174*H174,2)</f>
        <v>0</v>
      </c>
      <c r="K174" s="143"/>
      <c r="L174" s="28"/>
      <c r="M174" s="144" t="s">
        <v>1</v>
      </c>
      <c r="N174" s="145" t="s">
        <v>42</v>
      </c>
      <c r="P174" s="146">
        <f>O174*H174</f>
        <v>0</v>
      </c>
      <c r="Q174" s="146">
        <v>0</v>
      </c>
      <c r="R174" s="146">
        <f>Q174*H174</f>
        <v>0</v>
      </c>
      <c r="S174" s="146">
        <v>0</v>
      </c>
      <c r="T174" s="147">
        <f>S174*H174</f>
        <v>0</v>
      </c>
      <c r="AR174" s="148" t="s">
        <v>197</v>
      </c>
      <c r="AT174" s="148" t="s">
        <v>134</v>
      </c>
      <c r="AU174" s="148" t="s">
        <v>139</v>
      </c>
      <c r="AY174" s="13" t="s">
        <v>131</v>
      </c>
      <c r="BE174" s="149">
        <f>IF(N174="základná",J174,0)</f>
        <v>0</v>
      </c>
      <c r="BF174" s="149">
        <f>IF(N174="znížená",J174,0)</f>
        <v>0</v>
      </c>
      <c r="BG174" s="149">
        <f>IF(N174="zákl. prenesená",J174,0)</f>
        <v>0</v>
      </c>
      <c r="BH174" s="149">
        <f>IF(N174="zníž. prenesená",J174,0)</f>
        <v>0</v>
      </c>
      <c r="BI174" s="149">
        <f>IF(N174="nulová",J174,0)</f>
        <v>0</v>
      </c>
      <c r="BJ174" s="13" t="s">
        <v>139</v>
      </c>
      <c r="BK174" s="149">
        <f>ROUND(I174*H174,2)</f>
        <v>0</v>
      </c>
      <c r="BL174" s="13" t="s">
        <v>197</v>
      </c>
      <c r="BM174" s="148" t="s">
        <v>412</v>
      </c>
    </row>
    <row r="175" spans="2:65" s="11" customFormat="1" ht="22.95" customHeight="1">
      <c r="B175" s="123"/>
      <c r="D175" s="124" t="s">
        <v>75</v>
      </c>
      <c r="E175" s="133" t="s">
        <v>413</v>
      </c>
      <c r="F175" s="133" t="s">
        <v>414</v>
      </c>
      <c r="I175" s="126"/>
      <c r="J175" s="134">
        <f>BK175</f>
        <v>0</v>
      </c>
      <c r="L175" s="123"/>
      <c r="M175" s="128"/>
      <c r="P175" s="129">
        <f>SUM(P176:P178)</f>
        <v>0</v>
      </c>
      <c r="R175" s="129">
        <f>SUM(R176:R178)</f>
        <v>0.70050400000000013</v>
      </c>
      <c r="T175" s="130">
        <f>SUM(T176:T178)</f>
        <v>0</v>
      </c>
      <c r="AR175" s="124" t="s">
        <v>139</v>
      </c>
      <c r="AT175" s="131" t="s">
        <v>75</v>
      </c>
      <c r="AU175" s="131" t="s">
        <v>84</v>
      </c>
      <c r="AY175" s="124" t="s">
        <v>131</v>
      </c>
      <c r="BK175" s="132">
        <f>SUM(BK176:BK178)</f>
        <v>0</v>
      </c>
    </row>
    <row r="176" spans="2:65" s="1" customFormat="1" ht="16.5" customHeight="1">
      <c r="B176" s="135"/>
      <c r="C176" s="136" t="s">
        <v>415</v>
      </c>
      <c r="D176" s="136" t="s">
        <v>134</v>
      </c>
      <c r="E176" s="137" t="s">
        <v>416</v>
      </c>
      <c r="F176" s="138" t="s">
        <v>417</v>
      </c>
      <c r="G176" s="139" t="s">
        <v>137</v>
      </c>
      <c r="H176" s="140">
        <v>62.6</v>
      </c>
      <c r="I176" s="141">
        <v>0</v>
      </c>
      <c r="J176" s="142">
        <f>ROUND(I176*H176,2)</f>
        <v>0</v>
      </c>
      <c r="K176" s="143"/>
      <c r="L176" s="28"/>
      <c r="M176" s="144" t="s">
        <v>1</v>
      </c>
      <c r="N176" s="145" t="s">
        <v>42</v>
      </c>
      <c r="P176" s="146">
        <f>O176*H176</f>
        <v>0</v>
      </c>
      <c r="Q176" s="146">
        <v>8.1200000000000005E-3</v>
      </c>
      <c r="R176" s="146">
        <f>Q176*H176</f>
        <v>0.5083120000000001</v>
      </c>
      <c r="S176" s="146">
        <v>0</v>
      </c>
      <c r="T176" s="147">
        <f>S176*H176</f>
        <v>0</v>
      </c>
      <c r="AR176" s="148" t="s">
        <v>197</v>
      </c>
      <c r="AT176" s="148" t="s">
        <v>134</v>
      </c>
      <c r="AU176" s="148" t="s">
        <v>139</v>
      </c>
      <c r="AY176" s="13" t="s">
        <v>131</v>
      </c>
      <c r="BE176" s="149">
        <f>IF(N176="základná",J176,0)</f>
        <v>0</v>
      </c>
      <c r="BF176" s="149">
        <f>IF(N176="znížená",J176,0)</f>
        <v>0</v>
      </c>
      <c r="BG176" s="149">
        <f>IF(N176="zákl. prenesená",J176,0)</f>
        <v>0</v>
      </c>
      <c r="BH176" s="149">
        <f>IF(N176="zníž. prenesená",J176,0)</f>
        <v>0</v>
      </c>
      <c r="BI176" s="149">
        <f>IF(N176="nulová",J176,0)</f>
        <v>0</v>
      </c>
      <c r="BJ176" s="13" t="s">
        <v>139</v>
      </c>
      <c r="BK176" s="149">
        <f>ROUND(I176*H176,2)</f>
        <v>0</v>
      </c>
      <c r="BL176" s="13" t="s">
        <v>197</v>
      </c>
      <c r="BM176" s="148" t="s">
        <v>418</v>
      </c>
    </row>
    <row r="177" spans="2:65" s="1" customFormat="1" ht="37.950000000000003" customHeight="1">
      <c r="B177" s="135"/>
      <c r="C177" s="136" t="s">
        <v>419</v>
      </c>
      <c r="D177" s="136" t="s">
        <v>134</v>
      </c>
      <c r="E177" s="137" t="s">
        <v>420</v>
      </c>
      <c r="F177" s="138" t="s">
        <v>421</v>
      </c>
      <c r="G177" s="139" t="s">
        <v>137</v>
      </c>
      <c r="H177" s="140">
        <v>14.3</v>
      </c>
      <c r="I177" s="141">
        <v>0</v>
      </c>
      <c r="J177" s="142">
        <f>ROUND(I177*H177,2)</f>
        <v>0</v>
      </c>
      <c r="K177" s="143"/>
      <c r="L177" s="28"/>
      <c r="M177" s="144" t="s">
        <v>1</v>
      </c>
      <c r="N177" s="145" t="s">
        <v>42</v>
      </c>
      <c r="P177" s="146">
        <f>O177*H177</f>
        <v>0</v>
      </c>
      <c r="Q177" s="146">
        <v>1.3440000000000001E-2</v>
      </c>
      <c r="R177" s="146">
        <f>Q177*H177</f>
        <v>0.19219200000000003</v>
      </c>
      <c r="S177" s="146">
        <v>0</v>
      </c>
      <c r="T177" s="147">
        <f>S177*H177</f>
        <v>0</v>
      </c>
      <c r="AR177" s="148" t="s">
        <v>197</v>
      </c>
      <c r="AT177" s="148" t="s">
        <v>134</v>
      </c>
      <c r="AU177" s="148" t="s">
        <v>139</v>
      </c>
      <c r="AY177" s="13" t="s">
        <v>131</v>
      </c>
      <c r="BE177" s="149">
        <f>IF(N177="základná",J177,0)</f>
        <v>0</v>
      </c>
      <c r="BF177" s="149">
        <f>IF(N177="znížená",J177,0)</f>
        <v>0</v>
      </c>
      <c r="BG177" s="149">
        <f>IF(N177="zákl. prenesená",J177,0)</f>
        <v>0</v>
      </c>
      <c r="BH177" s="149">
        <f>IF(N177="zníž. prenesená",J177,0)</f>
        <v>0</v>
      </c>
      <c r="BI177" s="149">
        <f>IF(N177="nulová",J177,0)</f>
        <v>0</v>
      </c>
      <c r="BJ177" s="13" t="s">
        <v>139</v>
      </c>
      <c r="BK177" s="149">
        <f>ROUND(I177*H177,2)</f>
        <v>0</v>
      </c>
      <c r="BL177" s="13" t="s">
        <v>197</v>
      </c>
      <c r="BM177" s="148" t="s">
        <v>422</v>
      </c>
    </row>
    <row r="178" spans="2:65" s="1" customFormat="1" ht="24.15" customHeight="1">
      <c r="B178" s="135"/>
      <c r="C178" s="136" t="s">
        <v>423</v>
      </c>
      <c r="D178" s="136" t="s">
        <v>134</v>
      </c>
      <c r="E178" s="137" t="s">
        <v>424</v>
      </c>
      <c r="F178" s="138" t="s">
        <v>425</v>
      </c>
      <c r="G178" s="139" t="s">
        <v>402</v>
      </c>
      <c r="H178" s="166">
        <v>0</v>
      </c>
      <c r="I178" s="141">
        <v>0</v>
      </c>
      <c r="J178" s="142">
        <f>ROUND(I178*H178,2)</f>
        <v>0</v>
      </c>
      <c r="K178" s="143"/>
      <c r="L178" s="28"/>
      <c r="M178" s="144" t="s">
        <v>1</v>
      </c>
      <c r="N178" s="145" t="s">
        <v>42</v>
      </c>
      <c r="P178" s="146">
        <f>O178*H178</f>
        <v>0</v>
      </c>
      <c r="Q178" s="146">
        <v>0</v>
      </c>
      <c r="R178" s="146">
        <f>Q178*H178</f>
        <v>0</v>
      </c>
      <c r="S178" s="146">
        <v>0</v>
      </c>
      <c r="T178" s="147">
        <f>S178*H178</f>
        <v>0</v>
      </c>
      <c r="AR178" s="148" t="s">
        <v>197</v>
      </c>
      <c r="AT178" s="148" t="s">
        <v>134</v>
      </c>
      <c r="AU178" s="148" t="s">
        <v>139</v>
      </c>
      <c r="AY178" s="13" t="s">
        <v>131</v>
      </c>
      <c r="BE178" s="149">
        <f>IF(N178="základná",J178,0)</f>
        <v>0</v>
      </c>
      <c r="BF178" s="149">
        <f>IF(N178="znížená",J178,0)</f>
        <v>0</v>
      </c>
      <c r="BG178" s="149">
        <f>IF(N178="zákl. prenesená",J178,0)</f>
        <v>0</v>
      </c>
      <c r="BH178" s="149">
        <f>IF(N178="zníž. prenesená",J178,0)</f>
        <v>0</v>
      </c>
      <c r="BI178" s="149">
        <f>IF(N178="nulová",J178,0)</f>
        <v>0</v>
      </c>
      <c r="BJ178" s="13" t="s">
        <v>139</v>
      </c>
      <c r="BK178" s="149">
        <f>ROUND(I178*H178,2)</f>
        <v>0</v>
      </c>
      <c r="BL178" s="13" t="s">
        <v>197</v>
      </c>
      <c r="BM178" s="148" t="s">
        <v>426</v>
      </c>
    </row>
    <row r="179" spans="2:65" s="11" customFormat="1" ht="22.95" customHeight="1">
      <c r="B179" s="123"/>
      <c r="D179" s="124" t="s">
        <v>75</v>
      </c>
      <c r="E179" s="133" t="s">
        <v>427</v>
      </c>
      <c r="F179" s="133" t="s">
        <v>428</v>
      </c>
      <c r="I179" s="126"/>
      <c r="J179" s="134">
        <f>BK179</f>
        <v>0</v>
      </c>
      <c r="L179" s="123"/>
      <c r="M179" s="128"/>
      <c r="P179" s="129">
        <f>SUM(P180:P181)</f>
        <v>0</v>
      </c>
      <c r="R179" s="129">
        <f>SUM(R180:R181)</f>
        <v>1.7519999999999999E-3</v>
      </c>
      <c r="T179" s="130">
        <f>SUM(T180:T181)</f>
        <v>0</v>
      </c>
      <c r="AR179" s="124" t="s">
        <v>139</v>
      </c>
      <c r="AT179" s="131" t="s">
        <v>75</v>
      </c>
      <c r="AU179" s="131" t="s">
        <v>84</v>
      </c>
      <c r="AY179" s="124" t="s">
        <v>131</v>
      </c>
      <c r="BK179" s="132">
        <f>SUM(BK180:BK181)</f>
        <v>0</v>
      </c>
    </row>
    <row r="180" spans="2:65" s="1" customFormat="1" ht="33" customHeight="1">
      <c r="B180" s="135"/>
      <c r="C180" s="136" t="s">
        <v>429</v>
      </c>
      <c r="D180" s="136" t="s">
        <v>134</v>
      </c>
      <c r="E180" s="137" t="s">
        <v>430</v>
      </c>
      <c r="F180" s="138" t="s">
        <v>431</v>
      </c>
      <c r="G180" s="139" t="s">
        <v>191</v>
      </c>
      <c r="H180" s="140">
        <v>0.6</v>
      </c>
      <c r="I180" s="141">
        <v>0</v>
      </c>
      <c r="J180" s="142">
        <f>ROUND(I180*H180,2)</f>
        <v>0</v>
      </c>
      <c r="K180" s="143"/>
      <c r="L180" s="28"/>
      <c r="M180" s="144" t="s">
        <v>1</v>
      </c>
      <c r="N180" s="145" t="s">
        <v>42</v>
      </c>
      <c r="P180" s="146">
        <f>O180*H180</f>
        <v>0</v>
      </c>
      <c r="Q180" s="146">
        <v>2.9199999999999999E-3</v>
      </c>
      <c r="R180" s="146">
        <f>Q180*H180</f>
        <v>1.7519999999999999E-3</v>
      </c>
      <c r="S180" s="146">
        <v>0</v>
      </c>
      <c r="T180" s="147">
        <f>S180*H180</f>
        <v>0</v>
      </c>
      <c r="AR180" s="148" t="s">
        <v>197</v>
      </c>
      <c r="AT180" s="148" t="s">
        <v>134</v>
      </c>
      <c r="AU180" s="148" t="s">
        <v>139</v>
      </c>
      <c r="AY180" s="13" t="s">
        <v>131</v>
      </c>
      <c r="BE180" s="149">
        <f>IF(N180="základná",J180,0)</f>
        <v>0</v>
      </c>
      <c r="BF180" s="149">
        <f>IF(N180="znížená",J180,0)</f>
        <v>0</v>
      </c>
      <c r="BG180" s="149">
        <f>IF(N180="zákl. prenesená",J180,0)</f>
        <v>0</v>
      </c>
      <c r="BH180" s="149">
        <f>IF(N180="zníž. prenesená",J180,0)</f>
        <v>0</v>
      </c>
      <c r="BI180" s="149">
        <f>IF(N180="nulová",J180,0)</f>
        <v>0</v>
      </c>
      <c r="BJ180" s="13" t="s">
        <v>139</v>
      </c>
      <c r="BK180" s="149">
        <f>ROUND(I180*H180,2)</f>
        <v>0</v>
      </c>
      <c r="BL180" s="13" t="s">
        <v>197</v>
      </c>
      <c r="BM180" s="148" t="s">
        <v>432</v>
      </c>
    </row>
    <row r="181" spans="2:65" s="1" customFormat="1" ht="24.15" customHeight="1">
      <c r="B181" s="135"/>
      <c r="C181" s="136" t="s">
        <v>433</v>
      </c>
      <c r="D181" s="136" t="s">
        <v>134</v>
      </c>
      <c r="E181" s="137" t="s">
        <v>434</v>
      </c>
      <c r="F181" s="138" t="s">
        <v>435</v>
      </c>
      <c r="G181" s="139" t="s">
        <v>402</v>
      </c>
      <c r="H181" s="166">
        <v>0</v>
      </c>
      <c r="I181" s="141">
        <v>0</v>
      </c>
      <c r="J181" s="142">
        <f>ROUND(I181*H181,2)</f>
        <v>0</v>
      </c>
      <c r="K181" s="143"/>
      <c r="L181" s="28"/>
      <c r="M181" s="144" t="s">
        <v>1</v>
      </c>
      <c r="N181" s="145" t="s">
        <v>42</v>
      </c>
      <c r="P181" s="146">
        <f>O181*H181</f>
        <v>0</v>
      </c>
      <c r="Q181" s="146">
        <v>0</v>
      </c>
      <c r="R181" s="146">
        <f>Q181*H181</f>
        <v>0</v>
      </c>
      <c r="S181" s="146">
        <v>0</v>
      </c>
      <c r="T181" s="147">
        <f>S181*H181</f>
        <v>0</v>
      </c>
      <c r="AR181" s="148" t="s">
        <v>197</v>
      </c>
      <c r="AT181" s="148" t="s">
        <v>134</v>
      </c>
      <c r="AU181" s="148" t="s">
        <v>139</v>
      </c>
      <c r="AY181" s="13" t="s">
        <v>131</v>
      </c>
      <c r="BE181" s="149">
        <f>IF(N181="základná",J181,0)</f>
        <v>0</v>
      </c>
      <c r="BF181" s="149">
        <f>IF(N181="znížená",J181,0)</f>
        <v>0</v>
      </c>
      <c r="BG181" s="149">
        <f>IF(N181="zákl. prenesená",J181,0)</f>
        <v>0</v>
      </c>
      <c r="BH181" s="149">
        <f>IF(N181="zníž. prenesená",J181,0)</f>
        <v>0</v>
      </c>
      <c r="BI181" s="149">
        <f>IF(N181="nulová",J181,0)</f>
        <v>0</v>
      </c>
      <c r="BJ181" s="13" t="s">
        <v>139</v>
      </c>
      <c r="BK181" s="149">
        <f>ROUND(I181*H181,2)</f>
        <v>0</v>
      </c>
      <c r="BL181" s="13" t="s">
        <v>197</v>
      </c>
      <c r="BM181" s="148" t="s">
        <v>436</v>
      </c>
    </row>
    <row r="182" spans="2:65" s="11" customFormat="1" ht="22.95" customHeight="1">
      <c r="B182" s="123"/>
      <c r="D182" s="124" t="s">
        <v>75</v>
      </c>
      <c r="E182" s="133" t="s">
        <v>264</v>
      </c>
      <c r="F182" s="133" t="s">
        <v>265</v>
      </c>
      <c r="I182" s="126"/>
      <c r="J182" s="134">
        <f>BK182</f>
        <v>0</v>
      </c>
      <c r="L182" s="123"/>
      <c r="M182" s="128"/>
      <c r="P182" s="129">
        <f>SUM(P183:P195)</f>
        <v>0</v>
      </c>
      <c r="R182" s="129">
        <f>SUM(R183:R195)</f>
        <v>0.44358999999999993</v>
      </c>
      <c r="T182" s="130">
        <f>SUM(T183:T195)</f>
        <v>0</v>
      </c>
      <c r="AR182" s="124" t="s">
        <v>139</v>
      </c>
      <c r="AT182" s="131" t="s">
        <v>75</v>
      </c>
      <c r="AU182" s="131" t="s">
        <v>84</v>
      </c>
      <c r="AY182" s="124" t="s">
        <v>131</v>
      </c>
      <c r="BK182" s="132">
        <f>SUM(BK183:BK195)</f>
        <v>0</v>
      </c>
    </row>
    <row r="183" spans="2:65" s="1" customFormat="1" ht="24.15" customHeight="1">
      <c r="B183" s="135"/>
      <c r="C183" s="136" t="s">
        <v>437</v>
      </c>
      <c r="D183" s="136" t="s">
        <v>134</v>
      </c>
      <c r="E183" s="137" t="s">
        <v>438</v>
      </c>
      <c r="F183" s="138" t="s">
        <v>439</v>
      </c>
      <c r="G183" s="139" t="s">
        <v>191</v>
      </c>
      <c r="H183" s="140">
        <v>2.4</v>
      </c>
      <c r="I183" s="141">
        <v>0</v>
      </c>
      <c r="J183" s="142">
        <f t="shared" ref="J183:J195" si="30">ROUND(I183*H183,2)</f>
        <v>0</v>
      </c>
      <c r="K183" s="143"/>
      <c r="L183" s="28"/>
      <c r="M183" s="144" t="s">
        <v>1</v>
      </c>
      <c r="N183" s="145" t="s">
        <v>42</v>
      </c>
      <c r="P183" s="146">
        <f t="shared" ref="P183:P195" si="31">O183*H183</f>
        <v>0</v>
      </c>
      <c r="Q183" s="146">
        <v>2.1000000000000001E-4</v>
      </c>
      <c r="R183" s="146">
        <f t="shared" ref="R183:R195" si="32">Q183*H183</f>
        <v>5.04E-4</v>
      </c>
      <c r="S183" s="146">
        <v>0</v>
      </c>
      <c r="T183" s="147">
        <f t="shared" ref="T183:T195" si="33">S183*H183</f>
        <v>0</v>
      </c>
      <c r="AR183" s="148" t="s">
        <v>197</v>
      </c>
      <c r="AT183" s="148" t="s">
        <v>134</v>
      </c>
      <c r="AU183" s="148" t="s">
        <v>139</v>
      </c>
      <c r="AY183" s="13" t="s">
        <v>131</v>
      </c>
      <c r="BE183" s="149">
        <f t="shared" ref="BE183:BE195" si="34">IF(N183="základná",J183,0)</f>
        <v>0</v>
      </c>
      <c r="BF183" s="149">
        <f t="shared" ref="BF183:BF195" si="35">IF(N183="znížená",J183,0)</f>
        <v>0</v>
      </c>
      <c r="BG183" s="149">
        <f t="shared" ref="BG183:BG195" si="36">IF(N183="zákl. prenesená",J183,0)</f>
        <v>0</v>
      </c>
      <c r="BH183" s="149">
        <f t="shared" ref="BH183:BH195" si="37">IF(N183="zníž. prenesená",J183,0)</f>
        <v>0</v>
      </c>
      <c r="BI183" s="149">
        <f t="shared" ref="BI183:BI195" si="38">IF(N183="nulová",J183,0)</f>
        <v>0</v>
      </c>
      <c r="BJ183" s="13" t="s">
        <v>139</v>
      </c>
      <c r="BK183" s="149">
        <f t="shared" ref="BK183:BK195" si="39">ROUND(I183*H183,2)</f>
        <v>0</v>
      </c>
      <c r="BL183" s="13" t="s">
        <v>197</v>
      </c>
      <c r="BM183" s="148" t="s">
        <v>440</v>
      </c>
    </row>
    <row r="184" spans="2:65" s="1" customFormat="1" ht="37.950000000000003" customHeight="1">
      <c r="B184" s="135"/>
      <c r="C184" s="155" t="s">
        <v>441</v>
      </c>
      <c r="D184" s="155" t="s">
        <v>280</v>
      </c>
      <c r="E184" s="156" t="s">
        <v>442</v>
      </c>
      <c r="F184" s="157" t="s">
        <v>443</v>
      </c>
      <c r="G184" s="158" t="s">
        <v>191</v>
      </c>
      <c r="H184" s="159">
        <v>2.52</v>
      </c>
      <c r="I184" s="160">
        <v>0</v>
      </c>
      <c r="J184" s="161">
        <f t="shared" si="30"/>
        <v>0</v>
      </c>
      <c r="K184" s="162"/>
      <c r="L184" s="163"/>
      <c r="M184" s="164" t="s">
        <v>1</v>
      </c>
      <c r="N184" s="165" t="s">
        <v>42</v>
      </c>
      <c r="P184" s="146">
        <f t="shared" si="31"/>
        <v>0</v>
      </c>
      <c r="Q184" s="146">
        <v>1E-4</v>
      </c>
      <c r="R184" s="146">
        <f t="shared" si="32"/>
        <v>2.52E-4</v>
      </c>
      <c r="S184" s="146">
        <v>0</v>
      </c>
      <c r="T184" s="147">
        <f t="shared" si="33"/>
        <v>0</v>
      </c>
      <c r="AR184" s="148" t="s">
        <v>276</v>
      </c>
      <c r="AT184" s="148" t="s">
        <v>280</v>
      </c>
      <c r="AU184" s="148" t="s">
        <v>139</v>
      </c>
      <c r="AY184" s="13" t="s">
        <v>131</v>
      </c>
      <c r="BE184" s="149">
        <f t="shared" si="34"/>
        <v>0</v>
      </c>
      <c r="BF184" s="149">
        <f t="shared" si="35"/>
        <v>0</v>
      </c>
      <c r="BG184" s="149">
        <f t="shared" si="36"/>
        <v>0</v>
      </c>
      <c r="BH184" s="149">
        <f t="shared" si="37"/>
        <v>0</v>
      </c>
      <c r="BI184" s="149">
        <f t="shared" si="38"/>
        <v>0</v>
      </c>
      <c r="BJ184" s="13" t="s">
        <v>139</v>
      </c>
      <c r="BK184" s="149">
        <f t="shared" si="39"/>
        <v>0</v>
      </c>
      <c r="BL184" s="13" t="s">
        <v>197</v>
      </c>
      <c r="BM184" s="148" t="s">
        <v>444</v>
      </c>
    </row>
    <row r="185" spans="2:65" s="1" customFormat="1" ht="37.950000000000003" customHeight="1">
      <c r="B185" s="135"/>
      <c r="C185" s="155" t="s">
        <v>445</v>
      </c>
      <c r="D185" s="155" t="s">
        <v>280</v>
      </c>
      <c r="E185" s="156" t="s">
        <v>446</v>
      </c>
      <c r="F185" s="157" t="s">
        <v>447</v>
      </c>
      <c r="G185" s="158" t="s">
        <v>191</v>
      </c>
      <c r="H185" s="159">
        <v>2.52</v>
      </c>
      <c r="I185" s="160">
        <v>0</v>
      </c>
      <c r="J185" s="161">
        <f t="shared" si="30"/>
        <v>0</v>
      </c>
      <c r="K185" s="162"/>
      <c r="L185" s="163"/>
      <c r="M185" s="164" t="s">
        <v>1</v>
      </c>
      <c r="N185" s="165" t="s">
        <v>42</v>
      </c>
      <c r="P185" s="146">
        <f t="shared" si="31"/>
        <v>0</v>
      </c>
      <c r="Q185" s="146">
        <v>1E-4</v>
      </c>
      <c r="R185" s="146">
        <f t="shared" si="32"/>
        <v>2.52E-4</v>
      </c>
      <c r="S185" s="146">
        <v>0</v>
      </c>
      <c r="T185" s="147">
        <f t="shared" si="33"/>
        <v>0</v>
      </c>
      <c r="AR185" s="148" t="s">
        <v>276</v>
      </c>
      <c r="AT185" s="148" t="s">
        <v>280</v>
      </c>
      <c r="AU185" s="148" t="s">
        <v>139</v>
      </c>
      <c r="AY185" s="13" t="s">
        <v>131</v>
      </c>
      <c r="BE185" s="149">
        <f t="shared" si="34"/>
        <v>0</v>
      </c>
      <c r="BF185" s="149">
        <f t="shared" si="35"/>
        <v>0</v>
      </c>
      <c r="BG185" s="149">
        <f t="shared" si="36"/>
        <v>0</v>
      </c>
      <c r="BH185" s="149">
        <f t="shared" si="37"/>
        <v>0</v>
      </c>
      <c r="BI185" s="149">
        <f t="shared" si="38"/>
        <v>0</v>
      </c>
      <c r="BJ185" s="13" t="s">
        <v>139</v>
      </c>
      <c r="BK185" s="149">
        <f t="shared" si="39"/>
        <v>0</v>
      </c>
      <c r="BL185" s="13" t="s">
        <v>197</v>
      </c>
      <c r="BM185" s="148" t="s">
        <v>448</v>
      </c>
    </row>
    <row r="186" spans="2:65" s="1" customFormat="1" ht="24.15" customHeight="1">
      <c r="B186" s="135"/>
      <c r="C186" s="155" t="s">
        <v>449</v>
      </c>
      <c r="D186" s="155" t="s">
        <v>280</v>
      </c>
      <c r="E186" s="156" t="s">
        <v>450</v>
      </c>
      <c r="F186" s="157" t="s">
        <v>451</v>
      </c>
      <c r="G186" s="158" t="s">
        <v>167</v>
      </c>
      <c r="H186" s="159">
        <v>1</v>
      </c>
      <c r="I186" s="160">
        <v>0</v>
      </c>
      <c r="J186" s="161">
        <f t="shared" si="30"/>
        <v>0</v>
      </c>
      <c r="K186" s="162"/>
      <c r="L186" s="163"/>
      <c r="M186" s="164" t="s">
        <v>1</v>
      </c>
      <c r="N186" s="165" t="s">
        <v>42</v>
      </c>
      <c r="P186" s="146">
        <f t="shared" si="31"/>
        <v>0</v>
      </c>
      <c r="Q186" s="146">
        <v>2.4E-2</v>
      </c>
      <c r="R186" s="146">
        <f t="shared" si="32"/>
        <v>2.4E-2</v>
      </c>
      <c r="S186" s="146">
        <v>0</v>
      </c>
      <c r="T186" s="147">
        <f t="shared" si="33"/>
        <v>0</v>
      </c>
      <c r="AR186" s="148" t="s">
        <v>276</v>
      </c>
      <c r="AT186" s="148" t="s">
        <v>280</v>
      </c>
      <c r="AU186" s="148" t="s">
        <v>139</v>
      </c>
      <c r="AY186" s="13" t="s">
        <v>131</v>
      </c>
      <c r="BE186" s="149">
        <f t="shared" si="34"/>
        <v>0</v>
      </c>
      <c r="BF186" s="149">
        <f t="shared" si="35"/>
        <v>0</v>
      </c>
      <c r="BG186" s="149">
        <f t="shared" si="36"/>
        <v>0</v>
      </c>
      <c r="BH186" s="149">
        <f t="shared" si="37"/>
        <v>0</v>
      </c>
      <c r="BI186" s="149">
        <f t="shared" si="38"/>
        <v>0</v>
      </c>
      <c r="BJ186" s="13" t="s">
        <v>139</v>
      </c>
      <c r="BK186" s="149">
        <f t="shared" si="39"/>
        <v>0</v>
      </c>
      <c r="BL186" s="13" t="s">
        <v>197</v>
      </c>
      <c r="BM186" s="148" t="s">
        <v>452</v>
      </c>
    </row>
    <row r="187" spans="2:65" s="1" customFormat="1" ht="21.75" customHeight="1">
      <c r="B187" s="135"/>
      <c r="C187" s="136" t="s">
        <v>453</v>
      </c>
      <c r="D187" s="136" t="s">
        <v>134</v>
      </c>
      <c r="E187" s="137" t="s">
        <v>454</v>
      </c>
      <c r="F187" s="138" t="s">
        <v>455</v>
      </c>
      <c r="G187" s="139" t="s">
        <v>191</v>
      </c>
      <c r="H187" s="140">
        <v>9.4</v>
      </c>
      <c r="I187" s="141">
        <v>0</v>
      </c>
      <c r="J187" s="142">
        <f t="shared" si="30"/>
        <v>0</v>
      </c>
      <c r="K187" s="143"/>
      <c r="L187" s="28"/>
      <c r="M187" s="144" t="s">
        <v>1</v>
      </c>
      <c r="N187" s="145" t="s">
        <v>42</v>
      </c>
      <c r="P187" s="146">
        <f t="shared" si="31"/>
        <v>0</v>
      </c>
      <c r="Q187" s="146">
        <v>4.2000000000000002E-4</v>
      </c>
      <c r="R187" s="146">
        <f t="shared" si="32"/>
        <v>3.9480000000000001E-3</v>
      </c>
      <c r="S187" s="146">
        <v>0</v>
      </c>
      <c r="T187" s="147">
        <f t="shared" si="33"/>
        <v>0</v>
      </c>
      <c r="AR187" s="148" t="s">
        <v>197</v>
      </c>
      <c r="AT187" s="148" t="s">
        <v>134</v>
      </c>
      <c r="AU187" s="148" t="s">
        <v>139</v>
      </c>
      <c r="AY187" s="13" t="s">
        <v>131</v>
      </c>
      <c r="BE187" s="149">
        <f t="shared" si="34"/>
        <v>0</v>
      </c>
      <c r="BF187" s="149">
        <f t="shared" si="35"/>
        <v>0</v>
      </c>
      <c r="BG187" s="149">
        <f t="shared" si="36"/>
        <v>0</v>
      </c>
      <c r="BH187" s="149">
        <f t="shared" si="37"/>
        <v>0</v>
      </c>
      <c r="BI187" s="149">
        <f t="shared" si="38"/>
        <v>0</v>
      </c>
      <c r="BJ187" s="13" t="s">
        <v>139</v>
      </c>
      <c r="BK187" s="149">
        <f t="shared" si="39"/>
        <v>0</v>
      </c>
      <c r="BL187" s="13" t="s">
        <v>197</v>
      </c>
      <c r="BM187" s="148" t="s">
        <v>456</v>
      </c>
    </row>
    <row r="188" spans="2:65" s="1" customFormat="1" ht="24.15" customHeight="1">
      <c r="B188" s="135"/>
      <c r="C188" s="155" t="s">
        <v>457</v>
      </c>
      <c r="D188" s="155" t="s">
        <v>280</v>
      </c>
      <c r="E188" s="156" t="s">
        <v>458</v>
      </c>
      <c r="F188" s="157" t="s">
        <v>459</v>
      </c>
      <c r="G188" s="158" t="s">
        <v>167</v>
      </c>
      <c r="H188" s="159">
        <v>1</v>
      </c>
      <c r="I188" s="160">
        <v>0</v>
      </c>
      <c r="J188" s="161">
        <f t="shared" si="30"/>
        <v>0</v>
      </c>
      <c r="K188" s="162"/>
      <c r="L188" s="163"/>
      <c r="M188" s="164" t="s">
        <v>1</v>
      </c>
      <c r="N188" s="165" t="s">
        <v>42</v>
      </c>
      <c r="P188" s="146">
        <f t="shared" si="31"/>
        <v>0</v>
      </c>
      <c r="Q188" s="146">
        <v>0.33</v>
      </c>
      <c r="R188" s="146">
        <f t="shared" si="32"/>
        <v>0.33</v>
      </c>
      <c r="S188" s="146">
        <v>0</v>
      </c>
      <c r="T188" s="147">
        <f t="shared" si="33"/>
        <v>0</v>
      </c>
      <c r="AR188" s="148" t="s">
        <v>276</v>
      </c>
      <c r="AT188" s="148" t="s">
        <v>280</v>
      </c>
      <c r="AU188" s="148" t="s">
        <v>139</v>
      </c>
      <c r="AY188" s="13" t="s">
        <v>131</v>
      </c>
      <c r="BE188" s="149">
        <f t="shared" si="34"/>
        <v>0</v>
      </c>
      <c r="BF188" s="149">
        <f t="shared" si="35"/>
        <v>0</v>
      </c>
      <c r="BG188" s="149">
        <f t="shared" si="36"/>
        <v>0</v>
      </c>
      <c r="BH188" s="149">
        <f t="shared" si="37"/>
        <v>0</v>
      </c>
      <c r="BI188" s="149">
        <f t="shared" si="38"/>
        <v>0</v>
      </c>
      <c r="BJ188" s="13" t="s">
        <v>139</v>
      </c>
      <c r="BK188" s="149">
        <f t="shared" si="39"/>
        <v>0</v>
      </c>
      <c r="BL188" s="13" t="s">
        <v>197</v>
      </c>
      <c r="BM188" s="148" t="s">
        <v>460</v>
      </c>
    </row>
    <row r="189" spans="2:65" s="1" customFormat="1" ht="33" customHeight="1">
      <c r="B189" s="135"/>
      <c r="C189" s="136" t="s">
        <v>461</v>
      </c>
      <c r="D189" s="136" t="s">
        <v>134</v>
      </c>
      <c r="E189" s="137" t="s">
        <v>462</v>
      </c>
      <c r="F189" s="138" t="s">
        <v>463</v>
      </c>
      <c r="G189" s="139" t="s">
        <v>167</v>
      </c>
      <c r="H189" s="140">
        <v>2</v>
      </c>
      <c r="I189" s="141">
        <v>0</v>
      </c>
      <c r="J189" s="142">
        <f t="shared" si="30"/>
        <v>0</v>
      </c>
      <c r="K189" s="143"/>
      <c r="L189" s="28"/>
      <c r="M189" s="144" t="s">
        <v>1</v>
      </c>
      <c r="N189" s="145" t="s">
        <v>42</v>
      </c>
      <c r="P189" s="146">
        <f t="shared" si="31"/>
        <v>0</v>
      </c>
      <c r="Q189" s="146">
        <v>0</v>
      </c>
      <c r="R189" s="146">
        <f t="shared" si="32"/>
        <v>0</v>
      </c>
      <c r="S189" s="146">
        <v>0</v>
      </c>
      <c r="T189" s="147">
        <f t="shared" si="33"/>
        <v>0</v>
      </c>
      <c r="AR189" s="148" t="s">
        <v>197</v>
      </c>
      <c r="AT189" s="148" t="s">
        <v>134</v>
      </c>
      <c r="AU189" s="148" t="s">
        <v>139</v>
      </c>
      <c r="AY189" s="13" t="s">
        <v>131</v>
      </c>
      <c r="BE189" s="149">
        <f t="shared" si="34"/>
        <v>0</v>
      </c>
      <c r="BF189" s="149">
        <f t="shared" si="35"/>
        <v>0</v>
      </c>
      <c r="BG189" s="149">
        <f t="shared" si="36"/>
        <v>0</v>
      </c>
      <c r="BH189" s="149">
        <f t="shared" si="37"/>
        <v>0</v>
      </c>
      <c r="BI189" s="149">
        <f t="shared" si="38"/>
        <v>0</v>
      </c>
      <c r="BJ189" s="13" t="s">
        <v>139</v>
      </c>
      <c r="BK189" s="149">
        <f t="shared" si="39"/>
        <v>0</v>
      </c>
      <c r="BL189" s="13" t="s">
        <v>197</v>
      </c>
      <c r="BM189" s="148" t="s">
        <v>464</v>
      </c>
    </row>
    <row r="190" spans="2:65" s="1" customFormat="1" ht="24.15" customHeight="1">
      <c r="B190" s="135"/>
      <c r="C190" s="155" t="s">
        <v>465</v>
      </c>
      <c r="D190" s="155" t="s">
        <v>280</v>
      </c>
      <c r="E190" s="156" t="s">
        <v>466</v>
      </c>
      <c r="F190" s="157" t="s">
        <v>467</v>
      </c>
      <c r="G190" s="158" t="s">
        <v>167</v>
      </c>
      <c r="H190" s="159">
        <v>2</v>
      </c>
      <c r="I190" s="160">
        <v>0</v>
      </c>
      <c r="J190" s="161">
        <f t="shared" si="30"/>
        <v>0</v>
      </c>
      <c r="K190" s="162"/>
      <c r="L190" s="163"/>
      <c r="M190" s="164" t="s">
        <v>1</v>
      </c>
      <c r="N190" s="165" t="s">
        <v>42</v>
      </c>
      <c r="P190" s="146">
        <f t="shared" si="31"/>
        <v>0</v>
      </c>
      <c r="Q190" s="146">
        <v>1E-3</v>
      </c>
      <c r="R190" s="146">
        <f t="shared" si="32"/>
        <v>2E-3</v>
      </c>
      <c r="S190" s="146">
        <v>0</v>
      </c>
      <c r="T190" s="147">
        <f t="shared" si="33"/>
        <v>0</v>
      </c>
      <c r="AR190" s="148" t="s">
        <v>276</v>
      </c>
      <c r="AT190" s="148" t="s">
        <v>280</v>
      </c>
      <c r="AU190" s="148" t="s">
        <v>139</v>
      </c>
      <c r="AY190" s="13" t="s">
        <v>131</v>
      </c>
      <c r="BE190" s="149">
        <f t="shared" si="34"/>
        <v>0</v>
      </c>
      <c r="BF190" s="149">
        <f t="shared" si="35"/>
        <v>0</v>
      </c>
      <c r="BG190" s="149">
        <f t="shared" si="36"/>
        <v>0</v>
      </c>
      <c r="BH190" s="149">
        <f t="shared" si="37"/>
        <v>0</v>
      </c>
      <c r="BI190" s="149">
        <f t="shared" si="38"/>
        <v>0</v>
      </c>
      <c r="BJ190" s="13" t="s">
        <v>139</v>
      </c>
      <c r="BK190" s="149">
        <f t="shared" si="39"/>
        <v>0</v>
      </c>
      <c r="BL190" s="13" t="s">
        <v>197</v>
      </c>
      <c r="BM190" s="148" t="s">
        <v>468</v>
      </c>
    </row>
    <row r="191" spans="2:65" s="1" customFormat="1" ht="24.15" customHeight="1">
      <c r="B191" s="135"/>
      <c r="C191" s="155" t="s">
        <v>469</v>
      </c>
      <c r="D191" s="155" t="s">
        <v>280</v>
      </c>
      <c r="E191" s="156" t="s">
        <v>470</v>
      </c>
      <c r="F191" s="157" t="s">
        <v>471</v>
      </c>
      <c r="G191" s="158" t="s">
        <v>167</v>
      </c>
      <c r="H191" s="159">
        <v>2</v>
      </c>
      <c r="I191" s="160">
        <v>0</v>
      </c>
      <c r="J191" s="161">
        <f t="shared" si="30"/>
        <v>0</v>
      </c>
      <c r="K191" s="162"/>
      <c r="L191" s="163"/>
      <c r="M191" s="164" t="s">
        <v>1</v>
      </c>
      <c r="N191" s="165" t="s">
        <v>42</v>
      </c>
      <c r="P191" s="146">
        <f t="shared" si="31"/>
        <v>0</v>
      </c>
      <c r="Q191" s="146">
        <v>2.5000000000000001E-2</v>
      </c>
      <c r="R191" s="146">
        <f t="shared" si="32"/>
        <v>0.05</v>
      </c>
      <c r="S191" s="146">
        <v>0</v>
      </c>
      <c r="T191" s="147">
        <f t="shared" si="33"/>
        <v>0</v>
      </c>
      <c r="AR191" s="148" t="s">
        <v>276</v>
      </c>
      <c r="AT191" s="148" t="s">
        <v>280</v>
      </c>
      <c r="AU191" s="148" t="s">
        <v>139</v>
      </c>
      <c r="AY191" s="13" t="s">
        <v>131</v>
      </c>
      <c r="BE191" s="149">
        <f t="shared" si="34"/>
        <v>0</v>
      </c>
      <c r="BF191" s="149">
        <f t="shared" si="35"/>
        <v>0</v>
      </c>
      <c r="BG191" s="149">
        <f t="shared" si="36"/>
        <v>0</v>
      </c>
      <c r="BH191" s="149">
        <f t="shared" si="37"/>
        <v>0</v>
      </c>
      <c r="BI191" s="149">
        <f t="shared" si="38"/>
        <v>0</v>
      </c>
      <c r="BJ191" s="13" t="s">
        <v>139</v>
      </c>
      <c r="BK191" s="149">
        <f t="shared" si="39"/>
        <v>0</v>
      </c>
      <c r="BL191" s="13" t="s">
        <v>197</v>
      </c>
      <c r="BM191" s="148" t="s">
        <v>472</v>
      </c>
    </row>
    <row r="192" spans="2:65" s="1" customFormat="1" ht="24.15" customHeight="1">
      <c r="B192" s="135"/>
      <c r="C192" s="136" t="s">
        <v>473</v>
      </c>
      <c r="D192" s="136" t="s">
        <v>134</v>
      </c>
      <c r="E192" s="137" t="s">
        <v>474</v>
      </c>
      <c r="F192" s="138" t="s">
        <v>475</v>
      </c>
      <c r="G192" s="139" t="s">
        <v>167</v>
      </c>
      <c r="H192" s="140">
        <v>1</v>
      </c>
      <c r="I192" s="141">
        <v>0</v>
      </c>
      <c r="J192" s="142">
        <f t="shared" si="30"/>
        <v>0</v>
      </c>
      <c r="K192" s="143"/>
      <c r="L192" s="28"/>
      <c r="M192" s="144" t="s">
        <v>1</v>
      </c>
      <c r="N192" s="145" t="s">
        <v>42</v>
      </c>
      <c r="P192" s="146">
        <f t="shared" si="31"/>
        <v>0</v>
      </c>
      <c r="Q192" s="146">
        <v>2.5000000000000001E-4</v>
      </c>
      <c r="R192" s="146">
        <f t="shared" si="32"/>
        <v>2.5000000000000001E-4</v>
      </c>
      <c r="S192" s="146">
        <v>0</v>
      </c>
      <c r="T192" s="147">
        <f t="shared" si="33"/>
        <v>0</v>
      </c>
      <c r="AR192" s="148" t="s">
        <v>197</v>
      </c>
      <c r="AT192" s="148" t="s">
        <v>134</v>
      </c>
      <c r="AU192" s="148" t="s">
        <v>139</v>
      </c>
      <c r="AY192" s="13" t="s">
        <v>131</v>
      </c>
      <c r="BE192" s="149">
        <f t="shared" si="34"/>
        <v>0</v>
      </c>
      <c r="BF192" s="149">
        <f t="shared" si="35"/>
        <v>0</v>
      </c>
      <c r="BG192" s="149">
        <f t="shared" si="36"/>
        <v>0</v>
      </c>
      <c r="BH192" s="149">
        <f t="shared" si="37"/>
        <v>0</v>
      </c>
      <c r="BI192" s="149">
        <f t="shared" si="38"/>
        <v>0</v>
      </c>
      <c r="BJ192" s="13" t="s">
        <v>139</v>
      </c>
      <c r="BK192" s="149">
        <f t="shared" si="39"/>
        <v>0</v>
      </c>
      <c r="BL192" s="13" t="s">
        <v>197</v>
      </c>
      <c r="BM192" s="148" t="s">
        <v>476</v>
      </c>
    </row>
    <row r="193" spans="2:65" s="1" customFormat="1" ht="24.15" customHeight="1">
      <c r="B193" s="135"/>
      <c r="C193" s="155" t="s">
        <v>477</v>
      </c>
      <c r="D193" s="155" t="s">
        <v>280</v>
      </c>
      <c r="E193" s="156" t="s">
        <v>478</v>
      </c>
      <c r="F193" s="157" t="s">
        <v>479</v>
      </c>
      <c r="G193" s="158" t="s">
        <v>191</v>
      </c>
      <c r="H193" s="159">
        <v>0.6</v>
      </c>
      <c r="I193" s="160">
        <v>0</v>
      </c>
      <c r="J193" s="161">
        <f t="shared" si="30"/>
        <v>0</v>
      </c>
      <c r="K193" s="162"/>
      <c r="L193" s="163"/>
      <c r="M193" s="164" t="s">
        <v>1</v>
      </c>
      <c r="N193" s="165" t="s">
        <v>42</v>
      </c>
      <c r="P193" s="146">
        <f t="shared" si="31"/>
        <v>0</v>
      </c>
      <c r="Q193" s="146">
        <v>1.14E-3</v>
      </c>
      <c r="R193" s="146">
        <f t="shared" si="32"/>
        <v>6.8399999999999993E-4</v>
      </c>
      <c r="S193" s="146">
        <v>0</v>
      </c>
      <c r="T193" s="147">
        <f t="shared" si="33"/>
        <v>0</v>
      </c>
      <c r="AR193" s="148" t="s">
        <v>276</v>
      </c>
      <c r="AT193" s="148" t="s">
        <v>280</v>
      </c>
      <c r="AU193" s="148" t="s">
        <v>139</v>
      </c>
      <c r="AY193" s="13" t="s">
        <v>131</v>
      </c>
      <c r="BE193" s="149">
        <f t="shared" si="34"/>
        <v>0</v>
      </c>
      <c r="BF193" s="149">
        <f t="shared" si="35"/>
        <v>0</v>
      </c>
      <c r="BG193" s="149">
        <f t="shared" si="36"/>
        <v>0</v>
      </c>
      <c r="BH193" s="149">
        <f t="shared" si="37"/>
        <v>0</v>
      </c>
      <c r="BI193" s="149">
        <f t="shared" si="38"/>
        <v>0</v>
      </c>
      <c r="BJ193" s="13" t="s">
        <v>139</v>
      </c>
      <c r="BK193" s="149">
        <f t="shared" si="39"/>
        <v>0</v>
      </c>
      <c r="BL193" s="13" t="s">
        <v>197</v>
      </c>
      <c r="BM193" s="148" t="s">
        <v>480</v>
      </c>
    </row>
    <row r="194" spans="2:65" s="1" customFormat="1" ht="16.5" customHeight="1">
      <c r="B194" s="135"/>
      <c r="C194" s="136" t="s">
        <v>481</v>
      </c>
      <c r="D194" s="136" t="s">
        <v>134</v>
      </c>
      <c r="E194" s="137" t="s">
        <v>482</v>
      </c>
      <c r="F194" s="138" t="s">
        <v>483</v>
      </c>
      <c r="G194" s="139" t="s">
        <v>167</v>
      </c>
      <c r="H194" s="140">
        <v>2</v>
      </c>
      <c r="I194" s="141">
        <v>0</v>
      </c>
      <c r="J194" s="142">
        <f t="shared" si="30"/>
        <v>0</v>
      </c>
      <c r="K194" s="143"/>
      <c r="L194" s="28"/>
      <c r="M194" s="144" t="s">
        <v>1</v>
      </c>
      <c r="N194" s="145" t="s">
        <v>42</v>
      </c>
      <c r="P194" s="146">
        <f t="shared" si="31"/>
        <v>0</v>
      </c>
      <c r="Q194" s="146">
        <v>8.4999999999999995E-4</v>
      </c>
      <c r="R194" s="146">
        <f t="shared" si="32"/>
        <v>1.6999999999999999E-3</v>
      </c>
      <c r="S194" s="146">
        <v>0</v>
      </c>
      <c r="T194" s="147">
        <f t="shared" si="33"/>
        <v>0</v>
      </c>
      <c r="AR194" s="148" t="s">
        <v>197</v>
      </c>
      <c r="AT194" s="148" t="s">
        <v>134</v>
      </c>
      <c r="AU194" s="148" t="s">
        <v>139</v>
      </c>
      <c r="AY194" s="13" t="s">
        <v>131</v>
      </c>
      <c r="BE194" s="149">
        <f t="shared" si="34"/>
        <v>0</v>
      </c>
      <c r="BF194" s="149">
        <f t="shared" si="35"/>
        <v>0</v>
      </c>
      <c r="BG194" s="149">
        <f t="shared" si="36"/>
        <v>0</v>
      </c>
      <c r="BH194" s="149">
        <f t="shared" si="37"/>
        <v>0</v>
      </c>
      <c r="BI194" s="149">
        <f t="shared" si="38"/>
        <v>0</v>
      </c>
      <c r="BJ194" s="13" t="s">
        <v>139</v>
      </c>
      <c r="BK194" s="149">
        <f t="shared" si="39"/>
        <v>0</v>
      </c>
      <c r="BL194" s="13" t="s">
        <v>197</v>
      </c>
      <c r="BM194" s="148" t="s">
        <v>484</v>
      </c>
    </row>
    <row r="195" spans="2:65" s="1" customFormat="1" ht="37.950000000000003" customHeight="1">
      <c r="B195" s="135"/>
      <c r="C195" s="155" t="s">
        <v>485</v>
      </c>
      <c r="D195" s="155" t="s">
        <v>280</v>
      </c>
      <c r="E195" s="156" t="s">
        <v>486</v>
      </c>
      <c r="F195" s="157" t="s">
        <v>487</v>
      </c>
      <c r="G195" s="158" t="s">
        <v>167</v>
      </c>
      <c r="H195" s="159">
        <v>2</v>
      </c>
      <c r="I195" s="160">
        <v>0</v>
      </c>
      <c r="J195" s="161">
        <f t="shared" si="30"/>
        <v>0</v>
      </c>
      <c r="K195" s="162"/>
      <c r="L195" s="163"/>
      <c r="M195" s="164" t="s">
        <v>1</v>
      </c>
      <c r="N195" s="165" t="s">
        <v>42</v>
      </c>
      <c r="P195" s="146">
        <f t="shared" si="31"/>
        <v>0</v>
      </c>
      <c r="Q195" s="146">
        <v>1.4999999999999999E-2</v>
      </c>
      <c r="R195" s="146">
        <f t="shared" si="32"/>
        <v>0.03</v>
      </c>
      <c r="S195" s="146">
        <v>0</v>
      </c>
      <c r="T195" s="147">
        <f t="shared" si="33"/>
        <v>0</v>
      </c>
      <c r="AR195" s="148" t="s">
        <v>276</v>
      </c>
      <c r="AT195" s="148" t="s">
        <v>280</v>
      </c>
      <c r="AU195" s="148" t="s">
        <v>139</v>
      </c>
      <c r="AY195" s="13" t="s">
        <v>131</v>
      </c>
      <c r="BE195" s="149">
        <f t="shared" si="34"/>
        <v>0</v>
      </c>
      <c r="BF195" s="149">
        <f t="shared" si="35"/>
        <v>0</v>
      </c>
      <c r="BG195" s="149">
        <f t="shared" si="36"/>
        <v>0</v>
      </c>
      <c r="BH195" s="149">
        <f t="shared" si="37"/>
        <v>0</v>
      </c>
      <c r="BI195" s="149">
        <f t="shared" si="38"/>
        <v>0</v>
      </c>
      <c r="BJ195" s="13" t="s">
        <v>139</v>
      </c>
      <c r="BK195" s="149">
        <f t="shared" si="39"/>
        <v>0</v>
      </c>
      <c r="BL195" s="13" t="s">
        <v>197</v>
      </c>
      <c r="BM195" s="148" t="s">
        <v>488</v>
      </c>
    </row>
    <row r="196" spans="2:65" s="11" customFormat="1" ht="22.95" customHeight="1">
      <c r="B196" s="123"/>
      <c r="D196" s="124" t="s">
        <v>75</v>
      </c>
      <c r="E196" s="133" t="s">
        <v>489</v>
      </c>
      <c r="F196" s="133" t="s">
        <v>490</v>
      </c>
      <c r="I196" s="126"/>
      <c r="J196" s="134">
        <f>BK196</f>
        <v>0</v>
      </c>
      <c r="L196" s="123"/>
      <c r="M196" s="128"/>
      <c r="P196" s="129">
        <f>SUM(P197:P200)</f>
        <v>0</v>
      </c>
      <c r="R196" s="129">
        <f>SUM(R197:R200)</f>
        <v>0.74326800000000004</v>
      </c>
      <c r="T196" s="130">
        <f>SUM(T197:T200)</f>
        <v>0</v>
      </c>
      <c r="AR196" s="124" t="s">
        <v>139</v>
      </c>
      <c r="AT196" s="131" t="s">
        <v>75</v>
      </c>
      <c r="AU196" s="131" t="s">
        <v>84</v>
      </c>
      <c r="AY196" s="124" t="s">
        <v>131</v>
      </c>
      <c r="BK196" s="132">
        <f>SUM(BK197:BK200)</f>
        <v>0</v>
      </c>
    </row>
    <row r="197" spans="2:65" s="1" customFormat="1" ht="16.5" customHeight="1">
      <c r="B197" s="135"/>
      <c r="C197" s="136" t="s">
        <v>491</v>
      </c>
      <c r="D197" s="136" t="s">
        <v>134</v>
      </c>
      <c r="E197" s="137" t="s">
        <v>492</v>
      </c>
      <c r="F197" s="138" t="s">
        <v>493</v>
      </c>
      <c r="G197" s="139" t="s">
        <v>191</v>
      </c>
      <c r="H197" s="140">
        <v>18.3</v>
      </c>
      <c r="I197" s="141">
        <v>0</v>
      </c>
      <c r="J197" s="142">
        <f>ROUND(I197*H197,2)</f>
        <v>0</v>
      </c>
      <c r="K197" s="143"/>
      <c r="L197" s="28"/>
      <c r="M197" s="144" t="s">
        <v>1</v>
      </c>
      <c r="N197" s="145" t="s">
        <v>42</v>
      </c>
      <c r="P197" s="146">
        <f>O197*H197</f>
        <v>0</v>
      </c>
      <c r="Q197" s="146">
        <v>1.1800000000000001E-3</v>
      </c>
      <c r="R197" s="146">
        <f>Q197*H197</f>
        <v>2.1594000000000002E-2</v>
      </c>
      <c r="S197" s="146">
        <v>0</v>
      </c>
      <c r="T197" s="147">
        <f>S197*H197</f>
        <v>0</v>
      </c>
      <c r="AR197" s="148" t="s">
        <v>197</v>
      </c>
      <c r="AT197" s="148" t="s">
        <v>134</v>
      </c>
      <c r="AU197" s="148" t="s">
        <v>139</v>
      </c>
      <c r="AY197" s="13" t="s">
        <v>131</v>
      </c>
      <c r="BE197" s="149">
        <f>IF(N197="základná",J197,0)</f>
        <v>0</v>
      </c>
      <c r="BF197" s="149">
        <f>IF(N197="znížená",J197,0)</f>
        <v>0</v>
      </c>
      <c r="BG197" s="149">
        <f>IF(N197="zákl. prenesená",J197,0)</f>
        <v>0</v>
      </c>
      <c r="BH197" s="149">
        <f>IF(N197="zníž. prenesená",J197,0)</f>
        <v>0</v>
      </c>
      <c r="BI197" s="149">
        <f>IF(N197="nulová",J197,0)</f>
        <v>0</v>
      </c>
      <c r="BJ197" s="13" t="s">
        <v>139</v>
      </c>
      <c r="BK197" s="149">
        <f>ROUND(I197*H197,2)</f>
        <v>0</v>
      </c>
      <c r="BL197" s="13" t="s">
        <v>197</v>
      </c>
      <c r="BM197" s="148" t="s">
        <v>494</v>
      </c>
    </row>
    <row r="198" spans="2:65" s="1" customFormat="1" ht="16.5" customHeight="1">
      <c r="B198" s="135"/>
      <c r="C198" s="136" t="s">
        <v>495</v>
      </c>
      <c r="D198" s="136" t="s">
        <v>134</v>
      </c>
      <c r="E198" s="137" t="s">
        <v>496</v>
      </c>
      <c r="F198" s="138" t="s">
        <v>497</v>
      </c>
      <c r="G198" s="139" t="s">
        <v>137</v>
      </c>
      <c r="H198" s="140">
        <v>33.4</v>
      </c>
      <c r="I198" s="141">
        <v>0</v>
      </c>
      <c r="J198" s="142">
        <f>ROUND(I198*H198,2)</f>
        <v>0</v>
      </c>
      <c r="K198" s="143"/>
      <c r="L198" s="28"/>
      <c r="M198" s="144" t="s">
        <v>1</v>
      </c>
      <c r="N198" s="145" t="s">
        <v>42</v>
      </c>
      <c r="P198" s="146">
        <f>O198*H198</f>
        <v>0</v>
      </c>
      <c r="Q198" s="146">
        <v>3.9500000000000004E-3</v>
      </c>
      <c r="R198" s="146">
        <f>Q198*H198</f>
        <v>0.13193000000000002</v>
      </c>
      <c r="S198" s="146">
        <v>0</v>
      </c>
      <c r="T198" s="147">
        <f>S198*H198</f>
        <v>0</v>
      </c>
      <c r="AR198" s="148" t="s">
        <v>197</v>
      </c>
      <c r="AT198" s="148" t="s">
        <v>134</v>
      </c>
      <c r="AU198" s="148" t="s">
        <v>139</v>
      </c>
      <c r="AY198" s="13" t="s">
        <v>131</v>
      </c>
      <c r="BE198" s="149">
        <f>IF(N198="základná",J198,0)</f>
        <v>0</v>
      </c>
      <c r="BF198" s="149">
        <f>IF(N198="znížená",J198,0)</f>
        <v>0</v>
      </c>
      <c r="BG198" s="149">
        <f>IF(N198="zákl. prenesená",J198,0)</f>
        <v>0</v>
      </c>
      <c r="BH198" s="149">
        <f>IF(N198="zníž. prenesená",J198,0)</f>
        <v>0</v>
      </c>
      <c r="BI198" s="149">
        <f>IF(N198="nulová",J198,0)</f>
        <v>0</v>
      </c>
      <c r="BJ198" s="13" t="s">
        <v>139</v>
      </c>
      <c r="BK198" s="149">
        <f>ROUND(I198*H198,2)</f>
        <v>0</v>
      </c>
      <c r="BL198" s="13" t="s">
        <v>197</v>
      </c>
      <c r="BM198" s="148" t="s">
        <v>498</v>
      </c>
    </row>
    <row r="199" spans="2:65" s="1" customFormat="1" ht="16.5" customHeight="1">
      <c r="B199" s="135"/>
      <c r="C199" s="155" t="s">
        <v>499</v>
      </c>
      <c r="D199" s="155" t="s">
        <v>280</v>
      </c>
      <c r="E199" s="156" t="s">
        <v>500</v>
      </c>
      <c r="F199" s="157" t="s">
        <v>501</v>
      </c>
      <c r="G199" s="158" t="s">
        <v>137</v>
      </c>
      <c r="H199" s="159">
        <v>38.048000000000002</v>
      </c>
      <c r="I199" s="160">
        <v>0</v>
      </c>
      <c r="J199" s="161">
        <f>ROUND(I199*H199,2)</f>
        <v>0</v>
      </c>
      <c r="K199" s="162"/>
      <c r="L199" s="163"/>
      <c r="M199" s="164" t="s">
        <v>1</v>
      </c>
      <c r="N199" s="165" t="s">
        <v>42</v>
      </c>
      <c r="P199" s="146">
        <f>O199*H199</f>
        <v>0</v>
      </c>
      <c r="Q199" s="146">
        <v>1.55E-2</v>
      </c>
      <c r="R199" s="146">
        <f>Q199*H199</f>
        <v>0.58974400000000005</v>
      </c>
      <c r="S199" s="146">
        <v>0</v>
      </c>
      <c r="T199" s="147">
        <f>S199*H199</f>
        <v>0</v>
      </c>
      <c r="AR199" s="148" t="s">
        <v>276</v>
      </c>
      <c r="AT199" s="148" t="s">
        <v>280</v>
      </c>
      <c r="AU199" s="148" t="s">
        <v>139</v>
      </c>
      <c r="AY199" s="13" t="s">
        <v>131</v>
      </c>
      <c r="BE199" s="149">
        <f>IF(N199="základná",J199,0)</f>
        <v>0</v>
      </c>
      <c r="BF199" s="149">
        <f>IF(N199="znížená",J199,0)</f>
        <v>0</v>
      </c>
      <c r="BG199" s="149">
        <f>IF(N199="zákl. prenesená",J199,0)</f>
        <v>0</v>
      </c>
      <c r="BH199" s="149">
        <f>IF(N199="zníž. prenesená",J199,0)</f>
        <v>0</v>
      </c>
      <c r="BI199" s="149">
        <f>IF(N199="nulová",J199,0)</f>
        <v>0</v>
      </c>
      <c r="BJ199" s="13" t="s">
        <v>139</v>
      </c>
      <c r="BK199" s="149">
        <f>ROUND(I199*H199,2)</f>
        <v>0</v>
      </c>
      <c r="BL199" s="13" t="s">
        <v>197</v>
      </c>
      <c r="BM199" s="148" t="s">
        <v>502</v>
      </c>
    </row>
    <row r="200" spans="2:65" s="1" customFormat="1" ht="24.15" customHeight="1">
      <c r="B200" s="135"/>
      <c r="C200" s="136" t="s">
        <v>503</v>
      </c>
      <c r="D200" s="136" t="s">
        <v>134</v>
      </c>
      <c r="E200" s="137" t="s">
        <v>504</v>
      </c>
      <c r="F200" s="138" t="s">
        <v>505</v>
      </c>
      <c r="G200" s="139" t="s">
        <v>402</v>
      </c>
      <c r="H200" s="166">
        <v>0</v>
      </c>
      <c r="I200" s="141">
        <v>0</v>
      </c>
      <c r="J200" s="142">
        <f>ROUND(I200*H200,2)</f>
        <v>0</v>
      </c>
      <c r="K200" s="143"/>
      <c r="L200" s="28"/>
      <c r="M200" s="144" t="s">
        <v>1</v>
      </c>
      <c r="N200" s="145" t="s">
        <v>42</v>
      </c>
      <c r="P200" s="146">
        <f>O200*H200</f>
        <v>0</v>
      </c>
      <c r="Q200" s="146">
        <v>0</v>
      </c>
      <c r="R200" s="146">
        <f>Q200*H200</f>
        <v>0</v>
      </c>
      <c r="S200" s="146">
        <v>0</v>
      </c>
      <c r="T200" s="147">
        <f>S200*H200</f>
        <v>0</v>
      </c>
      <c r="AR200" s="148" t="s">
        <v>197</v>
      </c>
      <c r="AT200" s="148" t="s">
        <v>134</v>
      </c>
      <c r="AU200" s="148" t="s">
        <v>139</v>
      </c>
      <c r="AY200" s="13" t="s">
        <v>131</v>
      </c>
      <c r="BE200" s="149">
        <f>IF(N200="základná",J200,0)</f>
        <v>0</v>
      </c>
      <c r="BF200" s="149">
        <f>IF(N200="znížená",J200,0)</f>
        <v>0</v>
      </c>
      <c r="BG200" s="149">
        <f>IF(N200="zákl. prenesená",J200,0)</f>
        <v>0</v>
      </c>
      <c r="BH200" s="149">
        <f>IF(N200="zníž. prenesená",J200,0)</f>
        <v>0</v>
      </c>
      <c r="BI200" s="149">
        <f>IF(N200="nulová",J200,0)</f>
        <v>0</v>
      </c>
      <c r="BJ200" s="13" t="s">
        <v>139</v>
      </c>
      <c r="BK200" s="149">
        <f>ROUND(I200*H200,2)</f>
        <v>0</v>
      </c>
      <c r="BL200" s="13" t="s">
        <v>197</v>
      </c>
      <c r="BM200" s="148" t="s">
        <v>506</v>
      </c>
    </row>
    <row r="201" spans="2:65" s="11" customFormat="1" ht="22.95" customHeight="1">
      <c r="B201" s="123"/>
      <c r="D201" s="124" t="s">
        <v>75</v>
      </c>
      <c r="E201" s="133" t="s">
        <v>507</v>
      </c>
      <c r="F201" s="133" t="s">
        <v>508</v>
      </c>
      <c r="I201" s="126"/>
      <c r="J201" s="134">
        <f>BK201</f>
        <v>0</v>
      </c>
      <c r="L201" s="123"/>
      <c r="M201" s="128"/>
      <c r="P201" s="129">
        <f>SUM(P202:P204)</f>
        <v>0</v>
      </c>
      <c r="R201" s="129">
        <f>SUM(R202:R204)</f>
        <v>1.8603239999999999</v>
      </c>
      <c r="T201" s="130">
        <f>SUM(T202:T204)</f>
        <v>0</v>
      </c>
      <c r="AR201" s="124" t="s">
        <v>139</v>
      </c>
      <c r="AT201" s="131" t="s">
        <v>75</v>
      </c>
      <c r="AU201" s="131" t="s">
        <v>84</v>
      </c>
      <c r="AY201" s="124" t="s">
        <v>131</v>
      </c>
      <c r="BK201" s="132">
        <f>SUM(BK202:BK204)</f>
        <v>0</v>
      </c>
    </row>
    <row r="202" spans="2:65" s="1" customFormat="1" ht="24.15" customHeight="1">
      <c r="B202" s="135"/>
      <c r="C202" s="136" t="s">
        <v>509</v>
      </c>
      <c r="D202" s="136" t="s">
        <v>134</v>
      </c>
      <c r="E202" s="137" t="s">
        <v>510</v>
      </c>
      <c r="F202" s="138" t="s">
        <v>511</v>
      </c>
      <c r="G202" s="139" t="s">
        <v>137</v>
      </c>
      <c r="H202" s="140">
        <v>73.56</v>
      </c>
      <c r="I202" s="141">
        <v>0</v>
      </c>
      <c r="J202" s="142">
        <f>ROUND(I202*H202,2)</f>
        <v>0</v>
      </c>
      <c r="K202" s="143"/>
      <c r="L202" s="28"/>
      <c r="M202" s="144" t="s">
        <v>1</v>
      </c>
      <c r="N202" s="145" t="s">
        <v>42</v>
      </c>
      <c r="P202" s="146">
        <f>O202*H202</f>
        <v>0</v>
      </c>
      <c r="Q202" s="146">
        <v>3.4499999999999999E-3</v>
      </c>
      <c r="R202" s="146">
        <f>Q202*H202</f>
        <v>0.25378200000000001</v>
      </c>
      <c r="S202" s="146">
        <v>0</v>
      </c>
      <c r="T202" s="147">
        <f>S202*H202</f>
        <v>0</v>
      </c>
      <c r="AR202" s="148" t="s">
        <v>197</v>
      </c>
      <c r="AT202" s="148" t="s">
        <v>134</v>
      </c>
      <c r="AU202" s="148" t="s">
        <v>139</v>
      </c>
      <c r="AY202" s="13" t="s">
        <v>131</v>
      </c>
      <c r="BE202" s="149">
        <f>IF(N202="základná",J202,0)</f>
        <v>0</v>
      </c>
      <c r="BF202" s="149">
        <f>IF(N202="znížená",J202,0)</f>
        <v>0</v>
      </c>
      <c r="BG202" s="149">
        <f>IF(N202="zákl. prenesená",J202,0)</f>
        <v>0</v>
      </c>
      <c r="BH202" s="149">
        <f>IF(N202="zníž. prenesená",J202,0)</f>
        <v>0</v>
      </c>
      <c r="BI202" s="149">
        <f>IF(N202="nulová",J202,0)</f>
        <v>0</v>
      </c>
      <c r="BJ202" s="13" t="s">
        <v>139</v>
      </c>
      <c r="BK202" s="149">
        <f>ROUND(I202*H202,2)</f>
        <v>0</v>
      </c>
      <c r="BL202" s="13" t="s">
        <v>197</v>
      </c>
      <c r="BM202" s="148" t="s">
        <v>512</v>
      </c>
    </row>
    <row r="203" spans="2:65" s="1" customFormat="1" ht="16.5" customHeight="1">
      <c r="B203" s="135"/>
      <c r="C203" s="155" t="s">
        <v>513</v>
      </c>
      <c r="D203" s="155" t="s">
        <v>280</v>
      </c>
      <c r="E203" s="156" t="s">
        <v>514</v>
      </c>
      <c r="F203" s="157" t="s">
        <v>515</v>
      </c>
      <c r="G203" s="158" t="s">
        <v>137</v>
      </c>
      <c r="H203" s="159">
        <v>76.501999999999995</v>
      </c>
      <c r="I203" s="160">
        <v>0</v>
      </c>
      <c r="J203" s="161">
        <f>ROUND(I203*H203,2)</f>
        <v>0</v>
      </c>
      <c r="K203" s="162"/>
      <c r="L203" s="163"/>
      <c r="M203" s="164" t="s">
        <v>1</v>
      </c>
      <c r="N203" s="165" t="s">
        <v>42</v>
      </c>
      <c r="P203" s="146">
        <f>O203*H203</f>
        <v>0</v>
      </c>
      <c r="Q203" s="146">
        <v>2.1000000000000001E-2</v>
      </c>
      <c r="R203" s="146">
        <f>Q203*H203</f>
        <v>1.6065419999999999</v>
      </c>
      <c r="S203" s="146">
        <v>0</v>
      </c>
      <c r="T203" s="147">
        <f>S203*H203</f>
        <v>0</v>
      </c>
      <c r="AR203" s="148" t="s">
        <v>276</v>
      </c>
      <c r="AT203" s="148" t="s">
        <v>280</v>
      </c>
      <c r="AU203" s="148" t="s">
        <v>139</v>
      </c>
      <c r="AY203" s="13" t="s">
        <v>131</v>
      </c>
      <c r="BE203" s="149">
        <f>IF(N203="základná",J203,0)</f>
        <v>0</v>
      </c>
      <c r="BF203" s="149">
        <f>IF(N203="znížená",J203,0)</f>
        <v>0</v>
      </c>
      <c r="BG203" s="149">
        <f>IF(N203="zákl. prenesená",J203,0)</f>
        <v>0</v>
      </c>
      <c r="BH203" s="149">
        <f>IF(N203="zníž. prenesená",J203,0)</f>
        <v>0</v>
      </c>
      <c r="BI203" s="149">
        <f>IF(N203="nulová",J203,0)</f>
        <v>0</v>
      </c>
      <c r="BJ203" s="13" t="s">
        <v>139</v>
      </c>
      <c r="BK203" s="149">
        <f>ROUND(I203*H203,2)</f>
        <v>0</v>
      </c>
      <c r="BL203" s="13" t="s">
        <v>197</v>
      </c>
      <c r="BM203" s="148" t="s">
        <v>516</v>
      </c>
    </row>
    <row r="204" spans="2:65" s="1" customFormat="1" ht="24.15" customHeight="1">
      <c r="B204" s="135"/>
      <c r="C204" s="136" t="s">
        <v>517</v>
      </c>
      <c r="D204" s="136" t="s">
        <v>134</v>
      </c>
      <c r="E204" s="137" t="s">
        <v>518</v>
      </c>
      <c r="F204" s="138" t="s">
        <v>519</v>
      </c>
      <c r="G204" s="139" t="s">
        <v>402</v>
      </c>
      <c r="H204" s="166">
        <v>0</v>
      </c>
      <c r="I204" s="141">
        <v>0</v>
      </c>
      <c r="J204" s="142">
        <f>ROUND(I204*H204,2)</f>
        <v>0</v>
      </c>
      <c r="K204" s="143"/>
      <c r="L204" s="28"/>
      <c r="M204" s="144" t="s">
        <v>1</v>
      </c>
      <c r="N204" s="145" t="s">
        <v>42</v>
      </c>
      <c r="P204" s="146">
        <f>O204*H204</f>
        <v>0</v>
      </c>
      <c r="Q204" s="146">
        <v>0</v>
      </c>
      <c r="R204" s="146">
        <f>Q204*H204</f>
        <v>0</v>
      </c>
      <c r="S204" s="146">
        <v>0</v>
      </c>
      <c r="T204" s="147">
        <f>S204*H204</f>
        <v>0</v>
      </c>
      <c r="AR204" s="148" t="s">
        <v>197</v>
      </c>
      <c r="AT204" s="148" t="s">
        <v>134</v>
      </c>
      <c r="AU204" s="148" t="s">
        <v>139</v>
      </c>
      <c r="AY204" s="13" t="s">
        <v>131</v>
      </c>
      <c r="BE204" s="149">
        <f>IF(N204="základná",J204,0)</f>
        <v>0</v>
      </c>
      <c r="BF204" s="149">
        <f>IF(N204="znížená",J204,0)</f>
        <v>0</v>
      </c>
      <c r="BG204" s="149">
        <f>IF(N204="zákl. prenesená",J204,0)</f>
        <v>0</v>
      </c>
      <c r="BH204" s="149">
        <f>IF(N204="zníž. prenesená",J204,0)</f>
        <v>0</v>
      </c>
      <c r="BI204" s="149">
        <f>IF(N204="nulová",J204,0)</f>
        <v>0</v>
      </c>
      <c r="BJ204" s="13" t="s">
        <v>139</v>
      </c>
      <c r="BK204" s="149">
        <f>ROUND(I204*H204,2)</f>
        <v>0</v>
      </c>
      <c r="BL204" s="13" t="s">
        <v>197</v>
      </c>
      <c r="BM204" s="148" t="s">
        <v>520</v>
      </c>
    </row>
    <row r="205" spans="2:65" s="11" customFormat="1" ht="22.95" customHeight="1">
      <c r="B205" s="123"/>
      <c r="D205" s="124" t="s">
        <v>75</v>
      </c>
      <c r="E205" s="133" t="s">
        <v>521</v>
      </c>
      <c r="F205" s="133" t="s">
        <v>522</v>
      </c>
      <c r="I205" s="126"/>
      <c r="J205" s="134">
        <f>BK205</f>
        <v>0</v>
      </c>
      <c r="L205" s="123"/>
      <c r="M205" s="128"/>
      <c r="P205" s="129">
        <f>P206</f>
        <v>0</v>
      </c>
      <c r="R205" s="129">
        <f>R206</f>
        <v>4.7190000000000001E-3</v>
      </c>
      <c r="T205" s="130">
        <f>T206</f>
        <v>0</v>
      </c>
      <c r="AR205" s="124" t="s">
        <v>139</v>
      </c>
      <c r="AT205" s="131" t="s">
        <v>75</v>
      </c>
      <c r="AU205" s="131" t="s">
        <v>84</v>
      </c>
      <c r="AY205" s="124" t="s">
        <v>131</v>
      </c>
      <c r="BK205" s="132">
        <f>BK206</f>
        <v>0</v>
      </c>
    </row>
    <row r="206" spans="2:65" s="1" customFormat="1" ht="33" customHeight="1">
      <c r="B206" s="135"/>
      <c r="C206" s="136" t="s">
        <v>523</v>
      </c>
      <c r="D206" s="136" t="s">
        <v>134</v>
      </c>
      <c r="E206" s="137" t="s">
        <v>524</v>
      </c>
      <c r="F206" s="138" t="s">
        <v>525</v>
      </c>
      <c r="G206" s="139" t="s">
        <v>137</v>
      </c>
      <c r="H206" s="140">
        <v>14.3</v>
      </c>
      <c r="I206" s="141">
        <v>0</v>
      </c>
      <c r="J206" s="142">
        <f>ROUND(I206*H206,2)</f>
        <v>0</v>
      </c>
      <c r="K206" s="143"/>
      <c r="L206" s="28"/>
      <c r="M206" s="144" t="s">
        <v>1</v>
      </c>
      <c r="N206" s="145" t="s">
        <v>42</v>
      </c>
      <c r="P206" s="146">
        <f>O206*H206</f>
        <v>0</v>
      </c>
      <c r="Q206" s="146">
        <v>3.3E-4</v>
      </c>
      <c r="R206" s="146">
        <f>Q206*H206</f>
        <v>4.7190000000000001E-3</v>
      </c>
      <c r="S206" s="146">
        <v>0</v>
      </c>
      <c r="T206" s="147">
        <f>S206*H206</f>
        <v>0</v>
      </c>
      <c r="AR206" s="148" t="s">
        <v>197</v>
      </c>
      <c r="AT206" s="148" t="s">
        <v>134</v>
      </c>
      <c r="AU206" s="148" t="s">
        <v>139</v>
      </c>
      <c r="AY206" s="13" t="s">
        <v>131</v>
      </c>
      <c r="BE206" s="149">
        <f>IF(N206="základná",J206,0)</f>
        <v>0</v>
      </c>
      <c r="BF206" s="149">
        <f>IF(N206="znížená",J206,0)</f>
        <v>0</v>
      </c>
      <c r="BG206" s="149">
        <f>IF(N206="zákl. prenesená",J206,0)</f>
        <v>0</v>
      </c>
      <c r="BH206" s="149">
        <f>IF(N206="zníž. prenesená",J206,0)</f>
        <v>0</v>
      </c>
      <c r="BI206" s="149">
        <f>IF(N206="nulová",J206,0)</f>
        <v>0</v>
      </c>
      <c r="BJ206" s="13" t="s">
        <v>139</v>
      </c>
      <c r="BK206" s="149">
        <f>ROUND(I206*H206,2)</f>
        <v>0</v>
      </c>
      <c r="BL206" s="13" t="s">
        <v>197</v>
      </c>
      <c r="BM206" s="148" t="s">
        <v>526</v>
      </c>
    </row>
    <row r="207" spans="2:65" s="11" customFormat="1" ht="22.95" customHeight="1">
      <c r="B207" s="123"/>
      <c r="D207" s="124" t="s">
        <v>75</v>
      </c>
      <c r="E207" s="133" t="s">
        <v>274</v>
      </c>
      <c r="F207" s="133" t="s">
        <v>275</v>
      </c>
      <c r="I207" s="126"/>
      <c r="J207" s="134">
        <f>BK207</f>
        <v>0</v>
      </c>
      <c r="L207" s="123"/>
      <c r="M207" s="128"/>
      <c r="P207" s="129">
        <f>SUM(P208:P212)</f>
        <v>0</v>
      </c>
      <c r="R207" s="129">
        <f>SUM(R208:R212)</f>
        <v>4.4775500000000003E-2</v>
      </c>
      <c r="T207" s="130">
        <f>SUM(T208:T212)</f>
        <v>0</v>
      </c>
      <c r="AR207" s="124" t="s">
        <v>139</v>
      </c>
      <c r="AT207" s="131" t="s">
        <v>75</v>
      </c>
      <c r="AU207" s="131" t="s">
        <v>84</v>
      </c>
      <c r="AY207" s="124" t="s">
        <v>131</v>
      </c>
      <c r="BK207" s="132">
        <f>SUM(BK208:BK212)</f>
        <v>0</v>
      </c>
    </row>
    <row r="208" spans="2:65" s="1" customFormat="1" ht="24.15" customHeight="1">
      <c r="B208" s="135"/>
      <c r="C208" s="136" t="s">
        <v>527</v>
      </c>
      <c r="D208" s="136" t="s">
        <v>134</v>
      </c>
      <c r="E208" s="137" t="s">
        <v>528</v>
      </c>
      <c r="F208" s="138" t="s">
        <v>529</v>
      </c>
      <c r="G208" s="139" t="s">
        <v>137</v>
      </c>
      <c r="H208" s="140">
        <v>14.3</v>
      </c>
      <c r="I208" s="141">
        <v>0</v>
      </c>
      <c r="J208" s="142">
        <f>ROUND(I208*H208,2)</f>
        <v>0</v>
      </c>
      <c r="K208" s="143"/>
      <c r="L208" s="28"/>
      <c r="M208" s="144" t="s">
        <v>1</v>
      </c>
      <c r="N208" s="145" t="s">
        <v>42</v>
      </c>
      <c r="P208" s="146">
        <f>O208*H208</f>
        <v>0</v>
      </c>
      <c r="Q208" s="146">
        <v>1E-4</v>
      </c>
      <c r="R208" s="146">
        <f>Q208*H208</f>
        <v>1.4300000000000001E-3</v>
      </c>
      <c r="S208" s="146">
        <v>0</v>
      </c>
      <c r="T208" s="147">
        <f>S208*H208</f>
        <v>0</v>
      </c>
      <c r="AR208" s="148" t="s">
        <v>197</v>
      </c>
      <c r="AT208" s="148" t="s">
        <v>134</v>
      </c>
      <c r="AU208" s="148" t="s">
        <v>139</v>
      </c>
      <c r="AY208" s="13" t="s">
        <v>131</v>
      </c>
      <c r="BE208" s="149">
        <f>IF(N208="základná",J208,0)</f>
        <v>0</v>
      </c>
      <c r="BF208" s="149">
        <f>IF(N208="znížená",J208,0)</f>
        <v>0</v>
      </c>
      <c r="BG208" s="149">
        <f>IF(N208="zákl. prenesená",J208,0)</f>
        <v>0</v>
      </c>
      <c r="BH208" s="149">
        <f>IF(N208="zníž. prenesená",J208,0)</f>
        <v>0</v>
      </c>
      <c r="BI208" s="149">
        <f>IF(N208="nulová",J208,0)</f>
        <v>0</v>
      </c>
      <c r="BJ208" s="13" t="s">
        <v>139</v>
      </c>
      <c r="BK208" s="149">
        <f>ROUND(I208*H208,2)</f>
        <v>0</v>
      </c>
      <c r="BL208" s="13" t="s">
        <v>197</v>
      </c>
      <c r="BM208" s="148" t="s">
        <v>530</v>
      </c>
    </row>
    <row r="209" spans="2:65" s="1" customFormat="1" ht="24.15" customHeight="1">
      <c r="B209" s="135"/>
      <c r="C209" s="136" t="s">
        <v>531</v>
      </c>
      <c r="D209" s="136" t="s">
        <v>134</v>
      </c>
      <c r="E209" s="137" t="s">
        <v>532</v>
      </c>
      <c r="F209" s="138" t="s">
        <v>533</v>
      </c>
      <c r="G209" s="139" t="s">
        <v>137</v>
      </c>
      <c r="H209" s="140">
        <v>92.1</v>
      </c>
      <c r="I209" s="141">
        <v>0</v>
      </c>
      <c r="J209" s="142">
        <f>ROUND(I209*H209,2)</f>
        <v>0</v>
      </c>
      <c r="K209" s="143"/>
      <c r="L209" s="28"/>
      <c r="M209" s="144" t="s">
        <v>1</v>
      </c>
      <c r="N209" s="145" t="s">
        <v>42</v>
      </c>
      <c r="P209" s="146">
        <f>O209*H209</f>
        <v>0</v>
      </c>
      <c r="Q209" s="146">
        <v>1.7000000000000001E-4</v>
      </c>
      <c r="R209" s="146">
        <f>Q209*H209</f>
        <v>1.5657000000000001E-2</v>
      </c>
      <c r="S209" s="146">
        <v>0</v>
      </c>
      <c r="T209" s="147">
        <f>S209*H209</f>
        <v>0</v>
      </c>
      <c r="AR209" s="148" t="s">
        <v>197</v>
      </c>
      <c r="AT209" s="148" t="s">
        <v>134</v>
      </c>
      <c r="AU209" s="148" t="s">
        <v>139</v>
      </c>
      <c r="AY209" s="13" t="s">
        <v>131</v>
      </c>
      <c r="BE209" s="149">
        <f>IF(N209="základná",J209,0)</f>
        <v>0</v>
      </c>
      <c r="BF209" s="149">
        <f>IF(N209="znížená",J209,0)</f>
        <v>0</v>
      </c>
      <c r="BG209" s="149">
        <f>IF(N209="zákl. prenesená",J209,0)</f>
        <v>0</v>
      </c>
      <c r="BH209" s="149">
        <f>IF(N209="zníž. prenesená",J209,0)</f>
        <v>0</v>
      </c>
      <c r="BI209" s="149">
        <f>IF(N209="nulová",J209,0)</f>
        <v>0</v>
      </c>
      <c r="BJ209" s="13" t="s">
        <v>139</v>
      </c>
      <c r="BK209" s="149">
        <f>ROUND(I209*H209,2)</f>
        <v>0</v>
      </c>
      <c r="BL209" s="13" t="s">
        <v>197</v>
      </c>
      <c r="BM209" s="148" t="s">
        <v>534</v>
      </c>
    </row>
    <row r="210" spans="2:65" s="1" customFormat="1" ht="24.15" customHeight="1">
      <c r="B210" s="135"/>
      <c r="C210" s="136" t="s">
        <v>287</v>
      </c>
      <c r="D210" s="136" t="s">
        <v>134</v>
      </c>
      <c r="E210" s="137" t="s">
        <v>535</v>
      </c>
      <c r="F210" s="138" t="s">
        <v>536</v>
      </c>
      <c r="G210" s="139" t="s">
        <v>137</v>
      </c>
      <c r="H210" s="140">
        <v>18.809999999999999</v>
      </c>
      <c r="I210" s="141">
        <v>0</v>
      </c>
      <c r="J210" s="142">
        <f>ROUND(I210*H210,2)</f>
        <v>0</v>
      </c>
      <c r="K210" s="143"/>
      <c r="L210" s="28"/>
      <c r="M210" s="144" t="s">
        <v>1</v>
      </c>
      <c r="N210" s="145" t="s">
        <v>42</v>
      </c>
      <c r="P210" s="146">
        <f>O210*H210</f>
        <v>0</v>
      </c>
      <c r="Q210" s="146">
        <v>1.4999999999999999E-4</v>
      </c>
      <c r="R210" s="146">
        <f>Q210*H210</f>
        <v>2.8214999999999994E-3</v>
      </c>
      <c r="S210" s="146">
        <v>0</v>
      </c>
      <c r="T210" s="147">
        <f>S210*H210</f>
        <v>0</v>
      </c>
      <c r="AR210" s="148" t="s">
        <v>197</v>
      </c>
      <c r="AT210" s="148" t="s">
        <v>134</v>
      </c>
      <c r="AU210" s="148" t="s">
        <v>139</v>
      </c>
      <c r="AY210" s="13" t="s">
        <v>131</v>
      </c>
      <c r="BE210" s="149">
        <f>IF(N210="základná",J210,0)</f>
        <v>0</v>
      </c>
      <c r="BF210" s="149">
        <f>IF(N210="znížená",J210,0)</f>
        <v>0</v>
      </c>
      <c r="BG210" s="149">
        <f>IF(N210="zákl. prenesená",J210,0)</f>
        <v>0</v>
      </c>
      <c r="BH210" s="149">
        <f>IF(N210="zníž. prenesená",J210,0)</f>
        <v>0</v>
      </c>
      <c r="BI210" s="149">
        <f>IF(N210="nulová",J210,0)</f>
        <v>0</v>
      </c>
      <c r="BJ210" s="13" t="s">
        <v>139</v>
      </c>
      <c r="BK210" s="149">
        <f>ROUND(I210*H210,2)</f>
        <v>0</v>
      </c>
      <c r="BL210" s="13" t="s">
        <v>197</v>
      </c>
      <c r="BM210" s="148" t="s">
        <v>537</v>
      </c>
    </row>
    <row r="211" spans="2:65" s="1" customFormat="1" ht="24.15" customHeight="1">
      <c r="B211" s="135"/>
      <c r="C211" s="136" t="s">
        <v>538</v>
      </c>
      <c r="D211" s="136" t="s">
        <v>134</v>
      </c>
      <c r="E211" s="137" t="s">
        <v>539</v>
      </c>
      <c r="F211" s="138" t="s">
        <v>540</v>
      </c>
      <c r="G211" s="139" t="s">
        <v>137</v>
      </c>
      <c r="H211" s="140">
        <v>76.900000000000006</v>
      </c>
      <c r="I211" s="141">
        <v>0</v>
      </c>
      <c r="J211" s="142">
        <f>ROUND(I211*H211,2)</f>
        <v>0</v>
      </c>
      <c r="K211" s="143"/>
      <c r="L211" s="28"/>
      <c r="M211" s="144" t="s">
        <v>1</v>
      </c>
      <c r="N211" s="145" t="s">
        <v>42</v>
      </c>
      <c r="P211" s="146">
        <f>O211*H211</f>
        <v>0</v>
      </c>
      <c r="Q211" s="146">
        <v>0</v>
      </c>
      <c r="R211" s="146">
        <f>Q211*H211</f>
        <v>0</v>
      </c>
      <c r="S211" s="146">
        <v>0</v>
      </c>
      <c r="T211" s="147">
        <f>S211*H211</f>
        <v>0</v>
      </c>
      <c r="AR211" s="148" t="s">
        <v>197</v>
      </c>
      <c r="AT211" s="148" t="s">
        <v>134</v>
      </c>
      <c r="AU211" s="148" t="s">
        <v>139</v>
      </c>
      <c r="AY211" s="13" t="s">
        <v>131</v>
      </c>
      <c r="BE211" s="149">
        <f>IF(N211="základná",J211,0)</f>
        <v>0</v>
      </c>
      <c r="BF211" s="149">
        <f>IF(N211="znížená",J211,0)</f>
        <v>0</v>
      </c>
      <c r="BG211" s="149">
        <f>IF(N211="zákl. prenesená",J211,0)</f>
        <v>0</v>
      </c>
      <c r="BH211" s="149">
        <f>IF(N211="zníž. prenesená",J211,0)</f>
        <v>0</v>
      </c>
      <c r="BI211" s="149">
        <f>IF(N211="nulová",J211,0)</f>
        <v>0</v>
      </c>
      <c r="BJ211" s="13" t="s">
        <v>139</v>
      </c>
      <c r="BK211" s="149">
        <f>ROUND(I211*H211,2)</f>
        <v>0</v>
      </c>
      <c r="BL211" s="13" t="s">
        <v>197</v>
      </c>
      <c r="BM211" s="148" t="s">
        <v>541</v>
      </c>
    </row>
    <row r="212" spans="2:65" s="1" customFormat="1" ht="37.950000000000003" customHeight="1">
      <c r="B212" s="135"/>
      <c r="C212" s="136" t="s">
        <v>542</v>
      </c>
      <c r="D212" s="136" t="s">
        <v>134</v>
      </c>
      <c r="E212" s="137" t="s">
        <v>543</v>
      </c>
      <c r="F212" s="138" t="s">
        <v>544</v>
      </c>
      <c r="G212" s="139" t="s">
        <v>137</v>
      </c>
      <c r="H212" s="140">
        <v>92.1</v>
      </c>
      <c r="I212" s="141">
        <v>0</v>
      </c>
      <c r="J212" s="142">
        <f>ROUND(I212*H212,2)</f>
        <v>0</v>
      </c>
      <c r="K212" s="143"/>
      <c r="L212" s="28"/>
      <c r="M212" s="150" t="s">
        <v>1</v>
      </c>
      <c r="N212" s="151" t="s">
        <v>42</v>
      </c>
      <c r="O212" s="152"/>
      <c r="P212" s="153">
        <f>O212*H212</f>
        <v>0</v>
      </c>
      <c r="Q212" s="153">
        <v>2.7E-4</v>
      </c>
      <c r="R212" s="153">
        <f>Q212*H212</f>
        <v>2.4867E-2</v>
      </c>
      <c r="S212" s="153">
        <v>0</v>
      </c>
      <c r="T212" s="154">
        <f>S212*H212</f>
        <v>0</v>
      </c>
      <c r="AR212" s="148" t="s">
        <v>197</v>
      </c>
      <c r="AT212" s="148" t="s">
        <v>134</v>
      </c>
      <c r="AU212" s="148" t="s">
        <v>139</v>
      </c>
      <c r="AY212" s="13" t="s">
        <v>131</v>
      </c>
      <c r="BE212" s="149">
        <f>IF(N212="základná",J212,0)</f>
        <v>0</v>
      </c>
      <c r="BF212" s="149">
        <f>IF(N212="znížená",J212,0)</f>
        <v>0</v>
      </c>
      <c r="BG212" s="149">
        <f>IF(N212="zákl. prenesená",J212,0)</f>
        <v>0</v>
      </c>
      <c r="BH212" s="149">
        <f>IF(N212="zníž. prenesená",J212,0)</f>
        <v>0</v>
      </c>
      <c r="BI212" s="149">
        <f>IF(N212="nulová",J212,0)</f>
        <v>0</v>
      </c>
      <c r="BJ212" s="13" t="s">
        <v>139</v>
      </c>
      <c r="BK212" s="149">
        <f>ROUND(I212*H212,2)</f>
        <v>0</v>
      </c>
      <c r="BL212" s="13" t="s">
        <v>197</v>
      </c>
      <c r="BM212" s="148" t="s">
        <v>545</v>
      </c>
    </row>
    <row r="213" spans="2:65" s="1" customFormat="1" ht="6.9" customHeight="1">
      <c r="B213" s="43"/>
      <c r="C213" s="44"/>
      <c r="D213" s="44"/>
      <c r="E213" s="44"/>
      <c r="F213" s="44"/>
      <c r="G213" s="44"/>
      <c r="H213" s="44"/>
      <c r="I213" s="44"/>
      <c r="J213" s="44"/>
      <c r="K213" s="44"/>
      <c r="L213" s="28"/>
    </row>
  </sheetData>
  <autoFilter ref="C130:K212" xr:uid="{00000000-0009-0000-0000-000002000000}"/>
  <mergeCells count="9">
    <mergeCell ref="E87:H87"/>
    <mergeCell ref="E121:H121"/>
    <mergeCell ref="E123:H123"/>
    <mergeCell ref="L2:V2"/>
    <mergeCell ref="E7:H7"/>
    <mergeCell ref="E9:H9"/>
    <mergeCell ref="E18:H18"/>
    <mergeCell ref="E27:H27"/>
    <mergeCell ref="E85:H85"/>
  </mergeCells>
  <pageMargins left="0.39374999999999999" right="0.39374999999999999" top="0.39374999999999999" bottom="0.39374999999999999" header="0" footer="0"/>
  <pageSetup paperSize="9" scale="89" fitToHeight="100" orientation="portrait" blackAndWhite="1" r:id="rId1"/>
  <headerFooter>
    <oddFooter>&amp;CStrana &amp;P z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2:BM177"/>
  <sheetViews>
    <sheetView showGridLines="0" topLeftCell="A166" workbookViewId="0">
      <selection activeCell="H176" sqref="H176"/>
    </sheetView>
  </sheetViews>
  <sheetFormatPr defaultRowHeight="10.199999999999999"/>
  <cols>
    <col min="1" max="1" width="8.28515625" customWidth="1"/>
    <col min="2" max="2" width="1.140625" customWidth="1"/>
    <col min="3" max="3" width="4.140625" customWidth="1"/>
    <col min="4" max="4" width="4.28515625" customWidth="1"/>
    <col min="5" max="5" width="17.140625" customWidth="1"/>
    <col min="6" max="6" width="50.85546875" customWidth="1"/>
    <col min="7" max="7" width="7.42578125" customWidth="1"/>
    <col min="8" max="8" width="14" customWidth="1"/>
    <col min="9" max="9" width="15.85546875" customWidth="1"/>
    <col min="10" max="10" width="22.28515625" customWidth="1"/>
    <col min="11" max="11" width="22.28515625" hidden="1" customWidth="1"/>
    <col min="12" max="12" width="9.28515625" customWidth="1"/>
    <col min="13" max="13" width="10.85546875" hidden="1" customWidth="1"/>
    <col min="14" max="14" width="9.28515625" hidden="1"/>
    <col min="15" max="20" width="14.140625" hidden="1" customWidth="1"/>
    <col min="21" max="21" width="16.28515625" hidden="1" customWidth="1"/>
    <col min="22" max="22" width="12.28515625" customWidth="1"/>
    <col min="23" max="23" width="16.28515625" customWidth="1"/>
    <col min="24" max="24" width="12.28515625" customWidth="1"/>
    <col min="25" max="25" width="15" customWidth="1"/>
    <col min="26" max="26" width="11" customWidth="1"/>
    <col min="27" max="27" width="15" customWidth="1"/>
    <col min="28" max="28" width="16.28515625" customWidth="1"/>
    <col min="29" max="29" width="11" customWidth="1"/>
    <col min="30" max="30" width="15" customWidth="1"/>
    <col min="31" max="31" width="16.28515625" customWidth="1"/>
    <col min="44" max="65" width="9.28515625" hidden="1"/>
  </cols>
  <sheetData>
    <row r="2" spans="2:46" ht="36.9" customHeight="1">
      <c r="L2" s="194" t="s">
        <v>5</v>
      </c>
      <c r="M2" s="195"/>
      <c r="N2" s="195"/>
      <c r="O2" s="195"/>
      <c r="P2" s="195"/>
      <c r="Q2" s="195"/>
      <c r="R2" s="195"/>
      <c r="S2" s="195"/>
      <c r="T2" s="195"/>
      <c r="U2" s="195"/>
      <c r="V2" s="195"/>
      <c r="AT2" s="13" t="s">
        <v>91</v>
      </c>
    </row>
    <row r="3" spans="2:46" ht="6.9" hidden="1" customHeight="1">
      <c r="B3" s="14"/>
      <c r="C3" s="15"/>
      <c r="D3" s="15"/>
      <c r="E3" s="15"/>
      <c r="F3" s="15"/>
      <c r="G3" s="15"/>
      <c r="H3" s="15"/>
      <c r="I3" s="15"/>
      <c r="J3" s="15"/>
      <c r="K3" s="15"/>
      <c r="L3" s="16"/>
      <c r="AT3" s="13" t="s">
        <v>76</v>
      </c>
    </row>
    <row r="4" spans="2:46" ht="24.9" hidden="1" customHeight="1">
      <c r="B4" s="16"/>
      <c r="D4" s="17" t="s">
        <v>98</v>
      </c>
      <c r="L4" s="16"/>
      <c r="M4" s="86" t="s">
        <v>9</v>
      </c>
      <c r="AT4" s="13" t="s">
        <v>3</v>
      </c>
    </row>
    <row r="5" spans="2:46" ht="6.9" hidden="1" customHeight="1">
      <c r="B5" s="16"/>
      <c r="L5" s="16"/>
    </row>
    <row r="6" spans="2:46" ht="12" hidden="1" customHeight="1">
      <c r="B6" s="16"/>
      <c r="D6" s="23" t="s">
        <v>15</v>
      </c>
      <c r="L6" s="16"/>
    </row>
    <row r="7" spans="2:46" ht="16.5" hidden="1" customHeight="1">
      <c r="B7" s="16"/>
      <c r="E7" s="210" t="str">
        <f>'Rekapitulácia stavby'!K6</f>
        <v>REKONŠTRUKCIA HYGIENICKÝCH ZARIADENÍ KD</v>
      </c>
      <c r="F7" s="211"/>
      <c r="G7" s="211"/>
      <c r="H7" s="211"/>
      <c r="L7" s="16"/>
    </row>
    <row r="8" spans="2:46" s="1" customFormat="1" ht="12" hidden="1" customHeight="1">
      <c r="B8" s="28"/>
      <c r="D8" s="23" t="s">
        <v>99</v>
      </c>
      <c r="L8" s="28"/>
    </row>
    <row r="9" spans="2:46" s="1" customFormat="1" ht="16.5" hidden="1" customHeight="1">
      <c r="B9" s="28"/>
      <c r="E9" s="188" t="s">
        <v>546</v>
      </c>
      <c r="F9" s="209"/>
      <c r="G9" s="209"/>
      <c r="H9" s="209"/>
      <c r="L9" s="28"/>
    </row>
    <row r="10" spans="2:46" s="1" customFormat="1" hidden="1">
      <c r="B10" s="28"/>
      <c r="L10" s="28"/>
    </row>
    <row r="11" spans="2:46" s="1" customFormat="1" ht="12" hidden="1" customHeight="1">
      <c r="B11" s="28"/>
      <c r="D11" s="23" t="s">
        <v>17</v>
      </c>
      <c r="F11" s="21" t="s">
        <v>1</v>
      </c>
      <c r="I11" s="23" t="s">
        <v>18</v>
      </c>
      <c r="J11" s="21" t="s">
        <v>1</v>
      </c>
      <c r="L11" s="28"/>
    </row>
    <row r="12" spans="2:46" s="1" customFormat="1" ht="12" hidden="1" customHeight="1">
      <c r="B12" s="28"/>
      <c r="D12" s="23" t="s">
        <v>19</v>
      </c>
      <c r="F12" s="21" t="s">
        <v>20</v>
      </c>
      <c r="I12" s="23" t="s">
        <v>21</v>
      </c>
      <c r="J12" s="51" t="str">
        <f>'Rekapitulácia stavby'!AN8</f>
        <v>3. 2. 2023</v>
      </c>
      <c r="L12" s="28"/>
    </row>
    <row r="13" spans="2:46" s="1" customFormat="1" ht="10.95" hidden="1" customHeight="1">
      <c r="B13" s="28"/>
      <c r="L13" s="28"/>
    </row>
    <row r="14" spans="2:46" s="1" customFormat="1" ht="12" hidden="1" customHeight="1">
      <c r="B14" s="28"/>
      <c r="D14" s="23" t="s">
        <v>23</v>
      </c>
      <c r="I14" s="23" t="s">
        <v>24</v>
      </c>
      <c r="J14" s="21" t="s">
        <v>1</v>
      </c>
      <c r="L14" s="28"/>
    </row>
    <row r="15" spans="2:46" s="1" customFormat="1" ht="18" hidden="1" customHeight="1">
      <c r="B15" s="28"/>
      <c r="E15" s="21" t="s">
        <v>25</v>
      </c>
      <c r="I15" s="23" t="s">
        <v>26</v>
      </c>
      <c r="J15" s="21" t="s">
        <v>1</v>
      </c>
      <c r="L15" s="28"/>
    </row>
    <row r="16" spans="2:46" s="1" customFormat="1" ht="6.9" hidden="1" customHeight="1">
      <c r="B16" s="28"/>
      <c r="L16" s="28"/>
    </row>
    <row r="17" spans="2:12" s="1" customFormat="1" ht="12" hidden="1" customHeight="1">
      <c r="B17" s="28"/>
      <c r="D17" s="23" t="s">
        <v>27</v>
      </c>
      <c r="I17" s="23" t="s">
        <v>24</v>
      </c>
      <c r="J17" s="24">
        <f>'Rekapitulácia stavby'!AN13</f>
        <v>0</v>
      </c>
      <c r="L17" s="28"/>
    </row>
    <row r="18" spans="2:12" s="1" customFormat="1" ht="18" hidden="1" customHeight="1">
      <c r="B18" s="28"/>
      <c r="E18" s="212">
        <f>'Rekapitulácia stavby'!E14</f>
        <v>0</v>
      </c>
      <c r="F18" s="204"/>
      <c r="G18" s="204"/>
      <c r="H18" s="204"/>
      <c r="I18" s="23" t="s">
        <v>26</v>
      </c>
      <c r="J18" s="24">
        <f>'Rekapitulácia stavby'!AN14</f>
        <v>0</v>
      </c>
      <c r="L18" s="28"/>
    </row>
    <row r="19" spans="2:12" s="1" customFormat="1" ht="6.9" hidden="1" customHeight="1">
      <c r="B19" s="28"/>
      <c r="L19" s="28"/>
    </row>
    <row r="20" spans="2:12" s="1" customFormat="1" ht="12" hidden="1" customHeight="1">
      <c r="B20" s="28"/>
      <c r="D20" s="23" t="s">
        <v>29</v>
      </c>
      <c r="I20" s="23" t="s">
        <v>24</v>
      </c>
      <c r="J20" s="21" t="s">
        <v>30</v>
      </c>
      <c r="L20" s="28"/>
    </row>
    <row r="21" spans="2:12" s="1" customFormat="1" ht="18" hidden="1" customHeight="1">
      <c r="B21" s="28"/>
      <c r="E21" s="21" t="s">
        <v>31</v>
      </c>
      <c r="I21" s="23" t="s">
        <v>26</v>
      </c>
      <c r="J21" s="21" t="s">
        <v>32</v>
      </c>
      <c r="L21" s="28"/>
    </row>
    <row r="22" spans="2:12" s="1" customFormat="1" ht="6.9" hidden="1" customHeight="1">
      <c r="B22" s="28"/>
      <c r="L22" s="28"/>
    </row>
    <row r="23" spans="2:12" s="1" customFormat="1" ht="12" hidden="1" customHeight="1">
      <c r="B23" s="28"/>
      <c r="D23" s="23" t="s">
        <v>33</v>
      </c>
      <c r="I23" s="23" t="s">
        <v>24</v>
      </c>
      <c r="J23" s="21" t="s">
        <v>1</v>
      </c>
      <c r="L23" s="28"/>
    </row>
    <row r="24" spans="2:12" s="1" customFormat="1" ht="18" hidden="1" customHeight="1">
      <c r="B24" s="28"/>
      <c r="E24" s="21" t="s">
        <v>34</v>
      </c>
      <c r="I24" s="23" t="s">
        <v>26</v>
      </c>
      <c r="J24" s="21" t="s">
        <v>1</v>
      </c>
      <c r="L24" s="28"/>
    </row>
    <row r="25" spans="2:12" s="1" customFormat="1" ht="6.9" hidden="1" customHeight="1">
      <c r="B25" s="28"/>
      <c r="L25" s="28"/>
    </row>
    <row r="26" spans="2:12" s="1" customFormat="1" ht="12" hidden="1" customHeight="1">
      <c r="B26" s="28"/>
      <c r="D26" s="23" t="s">
        <v>35</v>
      </c>
      <c r="L26" s="28"/>
    </row>
    <row r="27" spans="2:12" s="7" customFormat="1" ht="16.5" hidden="1" customHeight="1">
      <c r="B27" s="87"/>
      <c r="E27" s="208" t="s">
        <v>1</v>
      </c>
      <c r="F27" s="208"/>
      <c r="G27" s="208"/>
      <c r="H27" s="208"/>
      <c r="L27" s="87"/>
    </row>
    <row r="28" spans="2:12" s="1" customFormat="1" ht="6.9" hidden="1" customHeight="1">
      <c r="B28" s="28"/>
      <c r="L28" s="28"/>
    </row>
    <row r="29" spans="2:12" s="1" customFormat="1" ht="6.9" hidden="1" customHeight="1">
      <c r="B29" s="28"/>
      <c r="D29" s="52"/>
      <c r="E29" s="52"/>
      <c r="F29" s="52"/>
      <c r="G29" s="52"/>
      <c r="H29" s="52"/>
      <c r="I29" s="52"/>
      <c r="J29" s="52"/>
      <c r="K29" s="52"/>
      <c r="L29" s="28"/>
    </row>
    <row r="30" spans="2:12" s="1" customFormat="1" ht="25.35" hidden="1" customHeight="1">
      <c r="B30" s="28"/>
      <c r="D30" s="88" t="s">
        <v>36</v>
      </c>
      <c r="J30" s="64">
        <f>ROUND(J126, 2)</f>
        <v>0</v>
      </c>
      <c r="L30" s="28"/>
    </row>
    <row r="31" spans="2:12" s="1" customFormat="1" ht="6.9" hidden="1" customHeight="1">
      <c r="B31" s="28"/>
      <c r="D31" s="52"/>
      <c r="E31" s="52"/>
      <c r="F31" s="52"/>
      <c r="G31" s="52"/>
      <c r="H31" s="52"/>
      <c r="I31" s="52"/>
      <c r="J31" s="52"/>
      <c r="K31" s="52"/>
      <c r="L31" s="28"/>
    </row>
    <row r="32" spans="2:12" s="1" customFormat="1" ht="14.4" hidden="1" customHeight="1">
      <c r="B32" s="28"/>
      <c r="F32" s="31" t="s">
        <v>38</v>
      </c>
      <c r="I32" s="31" t="s">
        <v>37</v>
      </c>
      <c r="J32" s="31" t="s">
        <v>39</v>
      </c>
      <c r="L32" s="28"/>
    </row>
    <row r="33" spans="2:12" s="1" customFormat="1" ht="14.4" hidden="1" customHeight="1">
      <c r="B33" s="28"/>
      <c r="D33" s="89" t="s">
        <v>40</v>
      </c>
      <c r="E33" s="33" t="s">
        <v>41</v>
      </c>
      <c r="F33" s="90">
        <f>ROUND((SUM(BE126:BE176)),  2)</f>
        <v>0</v>
      </c>
      <c r="G33" s="91"/>
      <c r="H33" s="91"/>
      <c r="I33" s="92">
        <v>0.2</v>
      </c>
      <c r="J33" s="90">
        <f>ROUND(((SUM(BE126:BE176))*I33),  2)</f>
        <v>0</v>
      </c>
      <c r="L33" s="28"/>
    </row>
    <row r="34" spans="2:12" s="1" customFormat="1" ht="14.4" hidden="1" customHeight="1">
      <c r="B34" s="28"/>
      <c r="E34" s="33" t="s">
        <v>42</v>
      </c>
      <c r="F34" s="90">
        <f>ROUND((SUM(BF126:BF176)),  2)</f>
        <v>0</v>
      </c>
      <c r="G34" s="91"/>
      <c r="H34" s="91"/>
      <c r="I34" s="92">
        <v>0.2</v>
      </c>
      <c r="J34" s="90">
        <f>ROUND(((SUM(BF126:BF176))*I34),  2)</f>
        <v>0</v>
      </c>
      <c r="L34" s="28"/>
    </row>
    <row r="35" spans="2:12" s="1" customFormat="1" ht="14.4" hidden="1" customHeight="1">
      <c r="B35" s="28"/>
      <c r="E35" s="23" t="s">
        <v>43</v>
      </c>
      <c r="F35" s="93">
        <f>ROUND((SUM(BG126:BG176)),  2)</f>
        <v>0</v>
      </c>
      <c r="I35" s="94">
        <v>0.2</v>
      </c>
      <c r="J35" s="93">
        <f>0</f>
        <v>0</v>
      </c>
      <c r="L35" s="28"/>
    </row>
    <row r="36" spans="2:12" s="1" customFormat="1" ht="14.4" hidden="1" customHeight="1">
      <c r="B36" s="28"/>
      <c r="E36" s="23" t="s">
        <v>44</v>
      </c>
      <c r="F36" s="93">
        <f>ROUND((SUM(BH126:BH176)),  2)</f>
        <v>0</v>
      </c>
      <c r="I36" s="94">
        <v>0.2</v>
      </c>
      <c r="J36" s="93">
        <f>0</f>
        <v>0</v>
      </c>
      <c r="L36" s="28"/>
    </row>
    <row r="37" spans="2:12" s="1" customFormat="1" ht="14.4" hidden="1" customHeight="1">
      <c r="B37" s="28"/>
      <c r="E37" s="33" t="s">
        <v>45</v>
      </c>
      <c r="F37" s="90">
        <f>ROUND((SUM(BI126:BI176)),  2)</f>
        <v>0</v>
      </c>
      <c r="G37" s="91"/>
      <c r="H37" s="91"/>
      <c r="I37" s="92">
        <v>0</v>
      </c>
      <c r="J37" s="90">
        <f>0</f>
        <v>0</v>
      </c>
      <c r="L37" s="28"/>
    </row>
    <row r="38" spans="2:12" s="1" customFormat="1" ht="6.9" hidden="1" customHeight="1">
      <c r="B38" s="28"/>
      <c r="L38" s="28"/>
    </row>
    <row r="39" spans="2:12" s="1" customFormat="1" ht="25.35" hidden="1" customHeight="1">
      <c r="B39" s="28"/>
      <c r="C39" s="95"/>
      <c r="D39" s="96" t="s">
        <v>46</v>
      </c>
      <c r="E39" s="55"/>
      <c r="F39" s="55"/>
      <c r="G39" s="97" t="s">
        <v>47</v>
      </c>
      <c r="H39" s="98" t="s">
        <v>48</v>
      </c>
      <c r="I39" s="55"/>
      <c r="J39" s="99">
        <f>SUM(J30:J37)</f>
        <v>0</v>
      </c>
      <c r="K39" s="100"/>
      <c r="L39" s="28"/>
    </row>
    <row r="40" spans="2:12" s="1" customFormat="1" ht="14.4" hidden="1" customHeight="1">
      <c r="B40" s="28"/>
      <c r="L40" s="28"/>
    </row>
    <row r="41" spans="2:12" ht="14.4" hidden="1" customHeight="1">
      <c r="B41" s="16"/>
      <c r="L41" s="16"/>
    </row>
    <row r="42" spans="2:12" ht="14.4" hidden="1" customHeight="1">
      <c r="B42" s="16"/>
      <c r="L42" s="16"/>
    </row>
    <row r="43" spans="2:12" ht="14.4" hidden="1" customHeight="1">
      <c r="B43" s="16"/>
      <c r="L43" s="16"/>
    </row>
    <row r="44" spans="2:12" ht="14.4" hidden="1" customHeight="1">
      <c r="B44" s="16"/>
      <c r="L44" s="16"/>
    </row>
    <row r="45" spans="2:12" ht="14.4" hidden="1" customHeight="1">
      <c r="B45" s="16"/>
      <c r="L45" s="16"/>
    </row>
    <row r="46" spans="2:12" ht="14.4" hidden="1" customHeight="1">
      <c r="B46" s="16"/>
      <c r="L46" s="16"/>
    </row>
    <row r="47" spans="2:12" ht="14.4" hidden="1" customHeight="1">
      <c r="B47" s="16"/>
      <c r="L47" s="16"/>
    </row>
    <row r="48" spans="2:12" ht="14.4" hidden="1" customHeight="1">
      <c r="B48" s="16"/>
      <c r="L48" s="16"/>
    </row>
    <row r="49" spans="2:12" ht="14.4" hidden="1" customHeight="1">
      <c r="B49" s="16"/>
      <c r="L49" s="16"/>
    </row>
    <row r="50" spans="2:12" s="1" customFormat="1" ht="14.4" hidden="1" customHeight="1">
      <c r="B50" s="28"/>
      <c r="D50" s="40" t="s">
        <v>49</v>
      </c>
      <c r="E50" s="41"/>
      <c r="F50" s="41"/>
      <c r="G50" s="40" t="s">
        <v>50</v>
      </c>
      <c r="H50" s="41"/>
      <c r="I50" s="41"/>
      <c r="J50" s="41"/>
      <c r="K50" s="41"/>
      <c r="L50" s="28"/>
    </row>
    <row r="51" spans="2:12" hidden="1">
      <c r="B51" s="16"/>
      <c r="L51" s="16"/>
    </row>
    <row r="52" spans="2:12" hidden="1">
      <c r="B52" s="16"/>
      <c r="L52" s="16"/>
    </row>
    <row r="53" spans="2:12" hidden="1">
      <c r="B53" s="16"/>
      <c r="L53" s="16"/>
    </row>
    <row r="54" spans="2:12" hidden="1">
      <c r="B54" s="16"/>
      <c r="L54" s="16"/>
    </row>
    <row r="55" spans="2:12" hidden="1">
      <c r="B55" s="16"/>
      <c r="L55" s="16"/>
    </row>
    <row r="56" spans="2:12" hidden="1">
      <c r="B56" s="16"/>
      <c r="L56" s="16"/>
    </row>
    <row r="57" spans="2:12" hidden="1">
      <c r="B57" s="16"/>
      <c r="L57" s="16"/>
    </row>
    <row r="58" spans="2:12" hidden="1">
      <c r="B58" s="16"/>
      <c r="L58" s="16"/>
    </row>
    <row r="59" spans="2:12" hidden="1">
      <c r="B59" s="16"/>
      <c r="L59" s="16"/>
    </row>
    <row r="60" spans="2:12" hidden="1">
      <c r="B60" s="16"/>
      <c r="L60" s="16"/>
    </row>
    <row r="61" spans="2:12" s="1" customFormat="1" ht="13.2" hidden="1">
      <c r="B61" s="28"/>
      <c r="D61" s="42" t="s">
        <v>51</v>
      </c>
      <c r="E61" s="30"/>
      <c r="F61" s="101" t="s">
        <v>52</v>
      </c>
      <c r="G61" s="42" t="s">
        <v>51</v>
      </c>
      <c r="H61" s="30"/>
      <c r="I61" s="30"/>
      <c r="J61" s="102" t="s">
        <v>52</v>
      </c>
      <c r="K61" s="30"/>
      <c r="L61" s="28"/>
    </row>
    <row r="62" spans="2:12" hidden="1">
      <c r="B62" s="16"/>
      <c r="L62" s="16"/>
    </row>
    <row r="63" spans="2:12" hidden="1">
      <c r="B63" s="16"/>
      <c r="L63" s="16"/>
    </row>
    <row r="64" spans="2:12" hidden="1">
      <c r="B64" s="16"/>
      <c r="L64" s="16"/>
    </row>
    <row r="65" spans="2:12" s="1" customFormat="1" ht="13.2" hidden="1">
      <c r="B65" s="28"/>
      <c r="D65" s="40" t="s">
        <v>53</v>
      </c>
      <c r="E65" s="41"/>
      <c r="F65" s="41"/>
      <c r="G65" s="40" t="s">
        <v>54</v>
      </c>
      <c r="H65" s="41"/>
      <c r="I65" s="41"/>
      <c r="J65" s="41"/>
      <c r="K65" s="41"/>
      <c r="L65" s="28"/>
    </row>
    <row r="66" spans="2:12" hidden="1">
      <c r="B66" s="16"/>
      <c r="L66" s="16"/>
    </row>
    <row r="67" spans="2:12" hidden="1">
      <c r="B67" s="16"/>
      <c r="L67" s="16"/>
    </row>
    <row r="68" spans="2:12" hidden="1">
      <c r="B68" s="16"/>
      <c r="L68" s="16"/>
    </row>
    <row r="69" spans="2:12" hidden="1">
      <c r="B69" s="16"/>
      <c r="L69" s="16"/>
    </row>
    <row r="70" spans="2:12" hidden="1">
      <c r="B70" s="16"/>
      <c r="L70" s="16"/>
    </row>
    <row r="71" spans="2:12" hidden="1">
      <c r="B71" s="16"/>
      <c r="L71" s="16"/>
    </row>
    <row r="72" spans="2:12" hidden="1">
      <c r="B72" s="16"/>
      <c r="L72" s="16"/>
    </row>
    <row r="73" spans="2:12" hidden="1">
      <c r="B73" s="16"/>
      <c r="L73" s="16"/>
    </row>
    <row r="74" spans="2:12" hidden="1">
      <c r="B74" s="16"/>
      <c r="L74" s="16"/>
    </row>
    <row r="75" spans="2:12" hidden="1">
      <c r="B75" s="16"/>
      <c r="L75" s="16"/>
    </row>
    <row r="76" spans="2:12" s="1" customFormat="1" ht="13.2" hidden="1">
      <c r="B76" s="28"/>
      <c r="D76" s="42" t="s">
        <v>51</v>
      </c>
      <c r="E76" s="30"/>
      <c r="F76" s="101" t="s">
        <v>52</v>
      </c>
      <c r="G76" s="42" t="s">
        <v>51</v>
      </c>
      <c r="H76" s="30"/>
      <c r="I76" s="30"/>
      <c r="J76" s="102" t="s">
        <v>52</v>
      </c>
      <c r="K76" s="30"/>
      <c r="L76" s="28"/>
    </row>
    <row r="77" spans="2:12" s="1" customFormat="1" ht="14.4" hidden="1" customHeight="1">
      <c r="B77" s="43"/>
      <c r="C77" s="44"/>
      <c r="D77" s="44"/>
      <c r="E77" s="44"/>
      <c r="F77" s="44"/>
      <c r="G77" s="44"/>
      <c r="H77" s="44"/>
      <c r="I77" s="44"/>
      <c r="J77" s="44"/>
      <c r="K77" s="44"/>
      <c r="L77" s="28"/>
    </row>
    <row r="78" spans="2:12" hidden="1"/>
    <row r="79" spans="2:12" hidden="1"/>
    <row r="80" spans="2:12" hidden="1"/>
    <row r="81" spans="2:47" s="1" customFormat="1" ht="6.9" hidden="1" customHeight="1">
      <c r="B81" s="45"/>
      <c r="C81" s="46"/>
      <c r="D81" s="46"/>
      <c r="E81" s="46"/>
      <c r="F81" s="46"/>
      <c r="G81" s="46"/>
      <c r="H81" s="46"/>
      <c r="I81" s="46"/>
      <c r="J81" s="46"/>
      <c r="K81" s="46"/>
      <c r="L81" s="28"/>
    </row>
    <row r="82" spans="2:47" s="1" customFormat="1" ht="24.9" hidden="1" customHeight="1">
      <c r="B82" s="28"/>
      <c r="C82" s="17" t="s">
        <v>101</v>
      </c>
      <c r="L82" s="28"/>
    </row>
    <row r="83" spans="2:47" s="1" customFormat="1" ht="6.9" hidden="1" customHeight="1">
      <c r="B83" s="28"/>
      <c r="L83" s="28"/>
    </row>
    <row r="84" spans="2:47" s="1" customFormat="1" ht="12" hidden="1" customHeight="1">
      <c r="B84" s="28"/>
      <c r="C84" s="23" t="s">
        <v>15</v>
      </c>
      <c r="L84" s="28"/>
    </row>
    <row r="85" spans="2:47" s="1" customFormat="1" ht="16.5" hidden="1" customHeight="1">
      <c r="B85" s="28"/>
      <c r="E85" s="210" t="str">
        <f>E7</f>
        <v>REKONŠTRUKCIA HYGIENICKÝCH ZARIADENÍ KD</v>
      </c>
      <c r="F85" s="211"/>
      <c r="G85" s="211"/>
      <c r="H85" s="211"/>
      <c r="L85" s="28"/>
    </row>
    <row r="86" spans="2:47" s="1" customFormat="1" ht="12" hidden="1" customHeight="1">
      <c r="B86" s="28"/>
      <c r="C86" s="23" t="s">
        <v>99</v>
      </c>
      <c r="L86" s="28"/>
    </row>
    <row r="87" spans="2:47" s="1" customFormat="1" ht="16.5" hidden="1" customHeight="1">
      <c r="B87" s="28"/>
      <c r="E87" s="188" t="str">
        <f>E9</f>
        <v>03 - Zdravotechnika</v>
      </c>
      <c r="F87" s="209"/>
      <c r="G87" s="209"/>
      <c r="H87" s="209"/>
      <c r="L87" s="28"/>
    </row>
    <row r="88" spans="2:47" s="1" customFormat="1" ht="6.9" hidden="1" customHeight="1">
      <c r="B88" s="28"/>
      <c r="L88" s="28"/>
    </row>
    <row r="89" spans="2:47" s="1" customFormat="1" ht="12" hidden="1" customHeight="1">
      <c r="B89" s="28"/>
      <c r="C89" s="23" t="s">
        <v>19</v>
      </c>
      <c r="F89" s="21" t="str">
        <f>F12</f>
        <v>kat. úz. Davidov</v>
      </c>
      <c r="I89" s="23" t="s">
        <v>21</v>
      </c>
      <c r="J89" s="51" t="str">
        <f>IF(J12="","",J12)</f>
        <v>3. 2. 2023</v>
      </c>
      <c r="L89" s="28"/>
    </row>
    <row r="90" spans="2:47" s="1" customFormat="1" ht="6.9" hidden="1" customHeight="1">
      <c r="B90" s="28"/>
      <c r="L90" s="28"/>
    </row>
    <row r="91" spans="2:47" s="1" customFormat="1" ht="15.15" hidden="1" customHeight="1">
      <c r="B91" s="28"/>
      <c r="C91" s="23" t="s">
        <v>23</v>
      </c>
      <c r="F91" s="21" t="str">
        <f>E15</f>
        <v>Obec Davidov</v>
      </c>
      <c r="I91" s="23" t="s">
        <v>29</v>
      </c>
      <c r="J91" s="26" t="str">
        <f>E21</f>
        <v>ateliér-m spol. s r.o.</v>
      </c>
      <c r="L91" s="28"/>
    </row>
    <row r="92" spans="2:47" s="1" customFormat="1" ht="15.15" hidden="1" customHeight="1">
      <c r="B92" s="28"/>
      <c r="C92" s="23" t="s">
        <v>27</v>
      </c>
      <c r="F92" s="21">
        <f>IF(E18="","",E18)</f>
        <v>0</v>
      </c>
      <c r="I92" s="23" t="s">
        <v>33</v>
      </c>
      <c r="J92" s="26" t="str">
        <f>E24</f>
        <v>Ing. Daniel Janok</v>
      </c>
      <c r="L92" s="28"/>
    </row>
    <row r="93" spans="2:47" s="1" customFormat="1" ht="10.35" hidden="1" customHeight="1">
      <c r="B93" s="28"/>
      <c r="L93" s="28"/>
    </row>
    <row r="94" spans="2:47" s="1" customFormat="1" ht="29.25" hidden="1" customHeight="1">
      <c r="B94" s="28"/>
      <c r="C94" s="103" t="s">
        <v>102</v>
      </c>
      <c r="D94" s="95"/>
      <c r="E94" s="95"/>
      <c r="F94" s="95"/>
      <c r="G94" s="95"/>
      <c r="H94" s="95"/>
      <c r="I94" s="95"/>
      <c r="J94" s="104" t="s">
        <v>103</v>
      </c>
      <c r="K94" s="95"/>
      <c r="L94" s="28"/>
    </row>
    <row r="95" spans="2:47" s="1" customFormat="1" ht="10.35" hidden="1" customHeight="1">
      <c r="B95" s="28"/>
      <c r="L95" s="28"/>
    </row>
    <row r="96" spans="2:47" s="1" customFormat="1" ht="22.95" hidden="1" customHeight="1">
      <c r="B96" s="28"/>
      <c r="C96" s="105" t="s">
        <v>104</v>
      </c>
      <c r="J96" s="64">
        <f>J126</f>
        <v>0</v>
      </c>
      <c r="L96" s="28"/>
      <c r="AU96" s="13" t="s">
        <v>105</v>
      </c>
    </row>
    <row r="97" spans="2:12" s="8" customFormat="1" ht="24.9" hidden="1" customHeight="1">
      <c r="B97" s="106"/>
      <c r="D97" s="107" t="s">
        <v>106</v>
      </c>
      <c r="E97" s="108"/>
      <c r="F97" s="108"/>
      <c r="G97" s="108"/>
      <c r="H97" s="108"/>
      <c r="I97" s="108"/>
      <c r="J97" s="109">
        <f>J127</f>
        <v>0</v>
      </c>
      <c r="L97" s="106"/>
    </row>
    <row r="98" spans="2:12" s="9" customFormat="1" ht="19.95" hidden="1" customHeight="1">
      <c r="B98" s="110"/>
      <c r="D98" s="111" t="s">
        <v>547</v>
      </c>
      <c r="E98" s="112"/>
      <c r="F98" s="112"/>
      <c r="G98" s="112"/>
      <c r="H98" s="112"/>
      <c r="I98" s="112"/>
      <c r="J98" s="113">
        <f>J128</f>
        <v>0</v>
      </c>
      <c r="L98" s="110"/>
    </row>
    <row r="99" spans="2:12" s="9" customFormat="1" ht="19.95" hidden="1" customHeight="1">
      <c r="B99" s="110"/>
      <c r="D99" s="111" t="s">
        <v>548</v>
      </c>
      <c r="E99" s="112"/>
      <c r="F99" s="112"/>
      <c r="G99" s="112"/>
      <c r="H99" s="112"/>
      <c r="I99" s="112"/>
      <c r="J99" s="113">
        <f>J130</f>
        <v>0</v>
      </c>
      <c r="L99" s="110"/>
    </row>
    <row r="100" spans="2:12" s="9" customFormat="1" ht="19.95" hidden="1" customHeight="1">
      <c r="B100" s="110"/>
      <c r="D100" s="111" t="s">
        <v>107</v>
      </c>
      <c r="E100" s="112"/>
      <c r="F100" s="112"/>
      <c r="G100" s="112"/>
      <c r="H100" s="112"/>
      <c r="I100" s="112"/>
      <c r="J100" s="113">
        <f>J132</f>
        <v>0</v>
      </c>
      <c r="L100" s="110"/>
    </row>
    <row r="101" spans="2:12" s="9" customFormat="1" ht="19.95" hidden="1" customHeight="1">
      <c r="B101" s="110"/>
      <c r="D101" s="111" t="s">
        <v>300</v>
      </c>
      <c r="E101" s="112"/>
      <c r="F101" s="112"/>
      <c r="G101" s="112"/>
      <c r="H101" s="112"/>
      <c r="I101" s="112"/>
      <c r="J101" s="113">
        <f>J138</f>
        <v>0</v>
      </c>
      <c r="L101" s="110"/>
    </row>
    <row r="102" spans="2:12" s="8" customFormat="1" ht="24.9" hidden="1" customHeight="1">
      <c r="B102" s="106"/>
      <c r="D102" s="107" t="s">
        <v>108</v>
      </c>
      <c r="E102" s="108"/>
      <c r="F102" s="108"/>
      <c r="G102" s="108"/>
      <c r="H102" s="108"/>
      <c r="I102" s="108"/>
      <c r="J102" s="109">
        <f>J140</f>
        <v>0</v>
      </c>
      <c r="L102" s="106"/>
    </row>
    <row r="103" spans="2:12" s="9" customFormat="1" ht="19.95" hidden="1" customHeight="1">
      <c r="B103" s="110"/>
      <c r="D103" s="111" t="s">
        <v>109</v>
      </c>
      <c r="E103" s="112"/>
      <c r="F103" s="112"/>
      <c r="G103" s="112"/>
      <c r="H103" s="112"/>
      <c r="I103" s="112"/>
      <c r="J103" s="113">
        <f>J141</f>
        <v>0</v>
      </c>
      <c r="L103" s="110"/>
    </row>
    <row r="104" spans="2:12" s="9" customFormat="1" ht="19.95" hidden="1" customHeight="1">
      <c r="B104" s="110"/>
      <c r="D104" s="111" t="s">
        <v>549</v>
      </c>
      <c r="E104" s="112"/>
      <c r="F104" s="112"/>
      <c r="G104" s="112"/>
      <c r="H104" s="112"/>
      <c r="I104" s="112"/>
      <c r="J104" s="113">
        <f>J145</f>
        <v>0</v>
      </c>
      <c r="L104" s="110"/>
    </row>
    <row r="105" spans="2:12" s="9" customFormat="1" ht="19.95" hidden="1" customHeight="1">
      <c r="B105" s="110"/>
      <c r="D105" s="111" t="s">
        <v>550</v>
      </c>
      <c r="E105" s="112"/>
      <c r="F105" s="112"/>
      <c r="G105" s="112"/>
      <c r="H105" s="112"/>
      <c r="I105" s="112"/>
      <c r="J105" s="113">
        <f>J150</f>
        <v>0</v>
      </c>
      <c r="L105" s="110"/>
    </row>
    <row r="106" spans="2:12" s="9" customFormat="1" ht="19.95" hidden="1" customHeight="1">
      <c r="B106" s="110"/>
      <c r="D106" s="111" t="s">
        <v>110</v>
      </c>
      <c r="E106" s="112"/>
      <c r="F106" s="112"/>
      <c r="G106" s="112"/>
      <c r="H106" s="112"/>
      <c r="I106" s="112"/>
      <c r="J106" s="113">
        <f>J160</f>
        <v>0</v>
      </c>
      <c r="L106" s="110"/>
    </row>
    <row r="107" spans="2:12" s="1" customFormat="1" ht="21.75" hidden="1" customHeight="1">
      <c r="B107" s="28"/>
      <c r="L107" s="28"/>
    </row>
    <row r="108" spans="2:12" s="1" customFormat="1" ht="6.9" hidden="1" customHeight="1">
      <c r="B108" s="43"/>
      <c r="C108" s="44"/>
      <c r="D108" s="44"/>
      <c r="E108" s="44"/>
      <c r="F108" s="44"/>
      <c r="G108" s="44"/>
      <c r="H108" s="44"/>
      <c r="I108" s="44"/>
      <c r="J108" s="44"/>
      <c r="K108" s="44"/>
      <c r="L108" s="28"/>
    </row>
    <row r="109" spans="2:12" hidden="1"/>
    <row r="110" spans="2:12" hidden="1"/>
    <row r="111" spans="2:12" hidden="1"/>
    <row r="112" spans="2:12" s="1" customFormat="1" ht="6.9" customHeight="1">
      <c r="B112" s="45"/>
      <c r="C112" s="46"/>
      <c r="D112" s="46"/>
      <c r="E112" s="46"/>
      <c r="F112" s="46"/>
      <c r="G112" s="46"/>
      <c r="H112" s="46"/>
      <c r="I112" s="46"/>
      <c r="J112" s="46"/>
      <c r="K112" s="46"/>
      <c r="L112" s="28"/>
    </row>
    <row r="113" spans="2:63" s="1" customFormat="1" ht="24.9" customHeight="1">
      <c r="B113" s="28"/>
      <c r="C113" s="17" t="s">
        <v>117</v>
      </c>
      <c r="L113" s="28"/>
    </row>
    <row r="114" spans="2:63" s="1" customFormat="1" ht="6.9" customHeight="1">
      <c r="B114" s="28"/>
      <c r="L114" s="28"/>
    </row>
    <row r="115" spans="2:63" s="1" customFormat="1" ht="12" customHeight="1">
      <c r="B115" s="28"/>
      <c r="C115" s="23" t="s">
        <v>15</v>
      </c>
      <c r="L115" s="28"/>
    </row>
    <row r="116" spans="2:63" s="1" customFormat="1" ht="16.5" customHeight="1">
      <c r="B116" s="28"/>
      <c r="E116" s="210" t="str">
        <f>E7</f>
        <v>REKONŠTRUKCIA HYGIENICKÝCH ZARIADENÍ KD</v>
      </c>
      <c r="F116" s="211"/>
      <c r="G116" s="211"/>
      <c r="H116" s="211"/>
      <c r="L116" s="28"/>
    </row>
    <row r="117" spans="2:63" s="1" customFormat="1" ht="12" customHeight="1">
      <c r="B117" s="28"/>
      <c r="C117" s="23" t="s">
        <v>99</v>
      </c>
      <c r="L117" s="28"/>
    </row>
    <row r="118" spans="2:63" s="1" customFormat="1" ht="16.5" customHeight="1">
      <c r="B118" s="28"/>
      <c r="E118" s="188" t="str">
        <f>E9</f>
        <v>03 - Zdravotechnika</v>
      </c>
      <c r="F118" s="209"/>
      <c r="G118" s="209"/>
      <c r="H118" s="209"/>
      <c r="L118" s="28"/>
    </row>
    <row r="119" spans="2:63" s="1" customFormat="1" ht="6.9" customHeight="1">
      <c r="B119" s="28"/>
      <c r="L119" s="28"/>
    </row>
    <row r="120" spans="2:63" s="1" customFormat="1" ht="12" customHeight="1">
      <c r="B120" s="28"/>
      <c r="C120" s="23" t="s">
        <v>19</v>
      </c>
      <c r="F120" s="21" t="str">
        <f>F12</f>
        <v>kat. úz. Davidov</v>
      </c>
      <c r="I120" s="23" t="s">
        <v>819</v>
      </c>
      <c r="J120" s="51"/>
      <c r="L120" s="28"/>
    </row>
    <row r="121" spans="2:63" s="1" customFormat="1" ht="6.9" customHeight="1">
      <c r="B121" s="28"/>
      <c r="L121" s="28"/>
    </row>
    <row r="122" spans="2:63" s="1" customFormat="1" ht="15.15" customHeight="1">
      <c r="B122" s="28"/>
      <c r="C122" s="23" t="s">
        <v>23</v>
      </c>
      <c r="F122" s="21" t="str">
        <f>E15</f>
        <v>Obec Davidov</v>
      </c>
      <c r="I122" s="23" t="s">
        <v>29</v>
      </c>
      <c r="J122" s="26" t="str">
        <f>E21</f>
        <v>ateliér-m spol. s r.o.</v>
      </c>
      <c r="L122" s="28"/>
    </row>
    <row r="123" spans="2:63" s="1" customFormat="1" ht="15.15" customHeight="1">
      <c r="B123" s="28"/>
      <c r="C123" s="23" t="s">
        <v>27</v>
      </c>
      <c r="F123" s="21"/>
      <c r="I123" s="23" t="s">
        <v>33</v>
      </c>
      <c r="J123" s="26"/>
      <c r="L123" s="28"/>
    </row>
    <row r="124" spans="2:63" s="1" customFormat="1" ht="10.35" customHeight="1">
      <c r="B124" s="28"/>
      <c r="L124" s="28"/>
    </row>
    <row r="125" spans="2:63" s="10" customFormat="1" ht="29.25" customHeight="1">
      <c r="B125" s="114"/>
      <c r="C125" s="115" t="s">
        <v>118</v>
      </c>
      <c r="D125" s="116" t="s">
        <v>61</v>
      </c>
      <c r="E125" s="116" t="s">
        <v>57</v>
      </c>
      <c r="F125" s="116" t="s">
        <v>58</v>
      </c>
      <c r="G125" s="116" t="s">
        <v>119</v>
      </c>
      <c r="H125" s="116" t="s">
        <v>120</v>
      </c>
      <c r="I125" s="116" t="s">
        <v>121</v>
      </c>
      <c r="J125" s="117" t="s">
        <v>103</v>
      </c>
      <c r="K125" s="118" t="s">
        <v>122</v>
      </c>
      <c r="L125" s="114"/>
      <c r="M125" s="57" t="s">
        <v>1</v>
      </c>
      <c r="N125" s="58" t="s">
        <v>40</v>
      </c>
      <c r="O125" s="58" t="s">
        <v>123</v>
      </c>
      <c r="P125" s="58" t="s">
        <v>124</v>
      </c>
      <c r="Q125" s="58" t="s">
        <v>125</v>
      </c>
      <c r="R125" s="58" t="s">
        <v>126</v>
      </c>
      <c r="S125" s="58" t="s">
        <v>127</v>
      </c>
      <c r="T125" s="59" t="s">
        <v>128</v>
      </c>
    </row>
    <row r="126" spans="2:63" s="1" customFormat="1" ht="22.95" customHeight="1">
      <c r="B126" s="28"/>
      <c r="C126" s="62" t="s">
        <v>104</v>
      </c>
      <c r="J126" s="119">
        <f>BK126</f>
        <v>0</v>
      </c>
      <c r="L126" s="28"/>
      <c r="M126" s="60"/>
      <c r="N126" s="52"/>
      <c r="O126" s="52"/>
      <c r="P126" s="120">
        <f>P127+P140</f>
        <v>0</v>
      </c>
      <c r="Q126" s="52"/>
      <c r="R126" s="120">
        <f>R127+R140</f>
        <v>2.6616341600000002</v>
      </c>
      <c r="S126" s="52"/>
      <c r="T126" s="121">
        <f>T127+T140</f>
        <v>0.19079999999999997</v>
      </c>
      <c r="AT126" s="13" t="s">
        <v>75</v>
      </c>
      <c r="AU126" s="13" t="s">
        <v>105</v>
      </c>
      <c r="BK126" s="122">
        <f>BK127+BK140</f>
        <v>0</v>
      </c>
    </row>
    <row r="127" spans="2:63" s="11" customFormat="1" ht="25.95" customHeight="1">
      <c r="B127" s="123"/>
      <c r="D127" s="124" t="s">
        <v>75</v>
      </c>
      <c r="E127" s="125" t="s">
        <v>129</v>
      </c>
      <c r="F127" s="125" t="s">
        <v>130</v>
      </c>
      <c r="I127" s="126"/>
      <c r="J127" s="127">
        <f>BK127</f>
        <v>0</v>
      </c>
      <c r="L127" s="123"/>
      <c r="M127" s="128"/>
      <c r="P127" s="129">
        <f>P128+P130+P132+P138</f>
        <v>0</v>
      </c>
      <c r="R127" s="129">
        <f>R128+R130+R132+R138</f>
        <v>2.40505944</v>
      </c>
      <c r="T127" s="130">
        <f>T128+T130+T132+T138</f>
        <v>0.19079999999999997</v>
      </c>
      <c r="AR127" s="124" t="s">
        <v>84</v>
      </c>
      <c r="AT127" s="131" t="s">
        <v>75</v>
      </c>
      <c r="AU127" s="131" t="s">
        <v>76</v>
      </c>
      <c r="AY127" s="124" t="s">
        <v>131</v>
      </c>
      <c r="BK127" s="132">
        <f>BK128+BK130+BK132+BK138</f>
        <v>0</v>
      </c>
    </row>
    <row r="128" spans="2:63" s="11" customFormat="1" ht="22.95" customHeight="1">
      <c r="B128" s="123"/>
      <c r="D128" s="124" t="s">
        <v>75</v>
      </c>
      <c r="E128" s="133" t="s">
        <v>84</v>
      </c>
      <c r="F128" s="133" t="s">
        <v>551</v>
      </c>
      <c r="I128" s="126"/>
      <c r="J128" s="134">
        <f>BK128</f>
        <v>0</v>
      </c>
      <c r="L128" s="123"/>
      <c r="M128" s="128"/>
      <c r="P128" s="129">
        <f>P129</f>
        <v>0</v>
      </c>
      <c r="R128" s="129">
        <f>R129</f>
        <v>0</v>
      </c>
      <c r="T128" s="130">
        <f>T129</f>
        <v>0</v>
      </c>
      <c r="AR128" s="124" t="s">
        <v>84</v>
      </c>
      <c r="AT128" s="131" t="s">
        <v>75</v>
      </c>
      <c r="AU128" s="131" t="s">
        <v>84</v>
      </c>
      <c r="AY128" s="124" t="s">
        <v>131</v>
      </c>
      <c r="BK128" s="132">
        <f>BK129</f>
        <v>0</v>
      </c>
    </row>
    <row r="129" spans="2:65" s="1" customFormat="1" ht="24.15" customHeight="1">
      <c r="B129" s="135"/>
      <c r="C129" s="136" t="s">
        <v>84</v>
      </c>
      <c r="D129" s="136" t="s">
        <v>134</v>
      </c>
      <c r="E129" s="137" t="s">
        <v>552</v>
      </c>
      <c r="F129" s="138" t="s">
        <v>553</v>
      </c>
      <c r="G129" s="139" t="s">
        <v>150</v>
      </c>
      <c r="H129" s="140">
        <v>1.272</v>
      </c>
      <c r="I129" s="141">
        <v>0</v>
      </c>
      <c r="J129" s="142">
        <f>ROUND(I129*H129,2)</f>
        <v>0</v>
      </c>
      <c r="K129" s="143"/>
      <c r="L129" s="28"/>
      <c r="M129" s="144" t="s">
        <v>1</v>
      </c>
      <c r="N129" s="145" t="s">
        <v>42</v>
      </c>
      <c r="P129" s="146">
        <f>O129*H129</f>
        <v>0</v>
      </c>
      <c r="Q129" s="146">
        <v>0</v>
      </c>
      <c r="R129" s="146">
        <f>Q129*H129</f>
        <v>0</v>
      </c>
      <c r="S129" s="146">
        <v>0</v>
      </c>
      <c r="T129" s="147">
        <f>S129*H129</f>
        <v>0</v>
      </c>
      <c r="AR129" s="148" t="s">
        <v>138</v>
      </c>
      <c r="AT129" s="148" t="s">
        <v>134</v>
      </c>
      <c r="AU129" s="148" t="s">
        <v>139</v>
      </c>
      <c r="AY129" s="13" t="s">
        <v>131</v>
      </c>
      <c r="BE129" s="149">
        <f>IF(N129="základná",J129,0)</f>
        <v>0</v>
      </c>
      <c r="BF129" s="149">
        <f>IF(N129="znížená",J129,0)</f>
        <v>0</v>
      </c>
      <c r="BG129" s="149">
        <f>IF(N129="zákl. prenesená",J129,0)</f>
        <v>0</v>
      </c>
      <c r="BH129" s="149">
        <f>IF(N129="zníž. prenesená",J129,0)</f>
        <v>0</v>
      </c>
      <c r="BI129" s="149">
        <f>IF(N129="nulová",J129,0)</f>
        <v>0</v>
      </c>
      <c r="BJ129" s="13" t="s">
        <v>139</v>
      </c>
      <c r="BK129" s="149">
        <f>ROUND(I129*H129,2)</f>
        <v>0</v>
      </c>
      <c r="BL129" s="13" t="s">
        <v>138</v>
      </c>
      <c r="BM129" s="148" t="s">
        <v>554</v>
      </c>
    </row>
    <row r="130" spans="2:65" s="11" customFormat="1" ht="22.95" customHeight="1">
      <c r="B130" s="123"/>
      <c r="D130" s="124" t="s">
        <v>75</v>
      </c>
      <c r="E130" s="133" t="s">
        <v>138</v>
      </c>
      <c r="F130" s="133" t="s">
        <v>555</v>
      </c>
      <c r="I130" s="126"/>
      <c r="J130" s="134">
        <f>BK130</f>
        <v>0</v>
      </c>
      <c r="L130" s="123"/>
      <c r="M130" s="128"/>
      <c r="P130" s="129">
        <f>P131</f>
        <v>0</v>
      </c>
      <c r="R130" s="129">
        <f>R131</f>
        <v>2.40505944</v>
      </c>
      <c r="T130" s="130">
        <f>T131</f>
        <v>0</v>
      </c>
      <c r="AR130" s="124" t="s">
        <v>84</v>
      </c>
      <c r="AT130" s="131" t="s">
        <v>75</v>
      </c>
      <c r="AU130" s="131" t="s">
        <v>84</v>
      </c>
      <c r="AY130" s="124" t="s">
        <v>131</v>
      </c>
      <c r="BK130" s="132">
        <f>BK131</f>
        <v>0</v>
      </c>
    </row>
    <row r="131" spans="2:65" s="1" customFormat="1" ht="37.950000000000003" customHeight="1">
      <c r="B131" s="135"/>
      <c r="C131" s="136" t="s">
        <v>139</v>
      </c>
      <c r="D131" s="136" t="s">
        <v>134</v>
      </c>
      <c r="E131" s="137" t="s">
        <v>556</v>
      </c>
      <c r="F131" s="138" t="s">
        <v>557</v>
      </c>
      <c r="G131" s="139" t="s">
        <v>150</v>
      </c>
      <c r="H131" s="140">
        <v>1.272</v>
      </c>
      <c r="I131" s="141">
        <v>0</v>
      </c>
      <c r="J131" s="142">
        <f>ROUND(I131*H131,2)</f>
        <v>0</v>
      </c>
      <c r="K131" s="143"/>
      <c r="L131" s="28"/>
      <c r="M131" s="144" t="s">
        <v>1</v>
      </c>
      <c r="N131" s="145" t="s">
        <v>42</v>
      </c>
      <c r="P131" s="146">
        <f>O131*H131</f>
        <v>0</v>
      </c>
      <c r="Q131" s="146">
        <v>1.8907700000000001</v>
      </c>
      <c r="R131" s="146">
        <f>Q131*H131</f>
        <v>2.40505944</v>
      </c>
      <c r="S131" s="146">
        <v>0</v>
      </c>
      <c r="T131" s="147">
        <f>S131*H131</f>
        <v>0</v>
      </c>
      <c r="AR131" s="148" t="s">
        <v>138</v>
      </c>
      <c r="AT131" s="148" t="s">
        <v>134</v>
      </c>
      <c r="AU131" s="148" t="s">
        <v>139</v>
      </c>
      <c r="AY131" s="13" t="s">
        <v>131</v>
      </c>
      <c r="BE131" s="149">
        <f>IF(N131="základná",J131,0)</f>
        <v>0</v>
      </c>
      <c r="BF131" s="149">
        <f>IF(N131="znížená",J131,0)</f>
        <v>0</v>
      </c>
      <c r="BG131" s="149">
        <f>IF(N131="zákl. prenesená",J131,0)</f>
        <v>0</v>
      </c>
      <c r="BH131" s="149">
        <f>IF(N131="zníž. prenesená",J131,0)</f>
        <v>0</v>
      </c>
      <c r="BI131" s="149">
        <f>IF(N131="nulová",J131,0)</f>
        <v>0</v>
      </c>
      <c r="BJ131" s="13" t="s">
        <v>139</v>
      </c>
      <c r="BK131" s="149">
        <f>ROUND(I131*H131,2)</f>
        <v>0</v>
      </c>
      <c r="BL131" s="13" t="s">
        <v>138</v>
      </c>
      <c r="BM131" s="148" t="s">
        <v>558</v>
      </c>
    </row>
    <row r="132" spans="2:65" s="11" customFormat="1" ht="22.95" customHeight="1">
      <c r="B132" s="123"/>
      <c r="D132" s="124" t="s">
        <v>75</v>
      </c>
      <c r="E132" s="133" t="s">
        <v>132</v>
      </c>
      <c r="F132" s="133" t="s">
        <v>133</v>
      </c>
      <c r="I132" s="126"/>
      <c r="J132" s="134">
        <f>BK132</f>
        <v>0</v>
      </c>
      <c r="L132" s="123"/>
      <c r="M132" s="128"/>
      <c r="P132" s="129">
        <f>SUM(P133:P137)</f>
        <v>0</v>
      </c>
      <c r="R132" s="129">
        <f>SUM(R133:R137)</f>
        <v>0</v>
      </c>
      <c r="T132" s="130">
        <f>SUM(T133:T137)</f>
        <v>0.19079999999999997</v>
      </c>
      <c r="AR132" s="124" t="s">
        <v>84</v>
      </c>
      <c r="AT132" s="131" t="s">
        <v>75</v>
      </c>
      <c r="AU132" s="131" t="s">
        <v>84</v>
      </c>
      <c r="AY132" s="124" t="s">
        <v>131</v>
      </c>
      <c r="BK132" s="132">
        <f>SUM(BK133:BK137)</f>
        <v>0</v>
      </c>
    </row>
    <row r="133" spans="2:65" s="1" customFormat="1" ht="37.950000000000003" customHeight="1">
      <c r="B133" s="135"/>
      <c r="C133" s="136" t="s">
        <v>144</v>
      </c>
      <c r="D133" s="136" t="s">
        <v>134</v>
      </c>
      <c r="E133" s="137" t="s">
        <v>559</v>
      </c>
      <c r="F133" s="138" t="s">
        <v>560</v>
      </c>
      <c r="G133" s="139" t="s">
        <v>191</v>
      </c>
      <c r="H133" s="140">
        <v>10.6</v>
      </c>
      <c r="I133" s="141">
        <v>0</v>
      </c>
      <c r="J133" s="142">
        <f>ROUND(I133*H133,2)</f>
        <v>0</v>
      </c>
      <c r="K133" s="143"/>
      <c r="L133" s="28"/>
      <c r="M133" s="144" t="s">
        <v>1</v>
      </c>
      <c r="N133" s="145" t="s">
        <v>42</v>
      </c>
      <c r="P133" s="146">
        <f>O133*H133</f>
        <v>0</v>
      </c>
      <c r="Q133" s="146">
        <v>0</v>
      </c>
      <c r="R133" s="146">
        <f>Q133*H133</f>
        <v>0</v>
      </c>
      <c r="S133" s="146">
        <v>1.7999999999999999E-2</v>
      </c>
      <c r="T133" s="147">
        <f>S133*H133</f>
        <v>0.19079999999999997</v>
      </c>
      <c r="AR133" s="148" t="s">
        <v>138</v>
      </c>
      <c r="AT133" s="148" t="s">
        <v>134</v>
      </c>
      <c r="AU133" s="148" t="s">
        <v>139</v>
      </c>
      <c r="AY133" s="13" t="s">
        <v>131</v>
      </c>
      <c r="BE133" s="149">
        <f>IF(N133="základná",J133,0)</f>
        <v>0</v>
      </c>
      <c r="BF133" s="149">
        <f>IF(N133="znížená",J133,0)</f>
        <v>0</v>
      </c>
      <c r="BG133" s="149">
        <f>IF(N133="zákl. prenesená",J133,0)</f>
        <v>0</v>
      </c>
      <c r="BH133" s="149">
        <f>IF(N133="zníž. prenesená",J133,0)</f>
        <v>0</v>
      </c>
      <c r="BI133" s="149">
        <f>IF(N133="nulová",J133,0)</f>
        <v>0</v>
      </c>
      <c r="BJ133" s="13" t="s">
        <v>139</v>
      </c>
      <c r="BK133" s="149">
        <f>ROUND(I133*H133,2)</f>
        <v>0</v>
      </c>
      <c r="BL133" s="13" t="s">
        <v>138</v>
      </c>
      <c r="BM133" s="148" t="s">
        <v>561</v>
      </c>
    </row>
    <row r="134" spans="2:65" s="1" customFormat="1" ht="21.75" customHeight="1">
      <c r="B134" s="135"/>
      <c r="C134" s="136" t="s">
        <v>138</v>
      </c>
      <c r="D134" s="136" t="s">
        <v>134</v>
      </c>
      <c r="E134" s="137" t="s">
        <v>202</v>
      </c>
      <c r="F134" s="138" t="s">
        <v>203</v>
      </c>
      <c r="G134" s="139" t="s">
        <v>204</v>
      </c>
      <c r="H134" s="140">
        <v>0.191</v>
      </c>
      <c r="I134" s="141">
        <v>0</v>
      </c>
      <c r="J134" s="142">
        <f>ROUND(I134*H134,2)</f>
        <v>0</v>
      </c>
      <c r="K134" s="143"/>
      <c r="L134" s="28"/>
      <c r="M134" s="144" t="s">
        <v>1</v>
      </c>
      <c r="N134" s="145" t="s">
        <v>42</v>
      </c>
      <c r="P134" s="146">
        <f>O134*H134</f>
        <v>0</v>
      </c>
      <c r="Q134" s="146">
        <v>0</v>
      </c>
      <c r="R134" s="146">
        <f>Q134*H134</f>
        <v>0</v>
      </c>
      <c r="S134" s="146">
        <v>0</v>
      </c>
      <c r="T134" s="147">
        <f>S134*H134</f>
        <v>0</v>
      </c>
      <c r="AR134" s="148" t="s">
        <v>138</v>
      </c>
      <c r="AT134" s="148" t="s">
        <v>134</v>
      </c>
      <c r="AU134" s="148" t="s">
        <v>139</v>
      </c>
      <c r="AY134" s="13" t="s">
        <v>131</v>
      </c>
      <c r="BE134" s="149">
        <f>IF(N134="základná",J134,0)</f>
        <v>0</v>
      </c>
      <c r="BF134" s="149">
        <f>IF(N134="znížená",J134,0)</f>
        <v>0</v>
      </c>
      <c r="BG134" s="149">
        <f>IF(N134="zákl. prenesená",J134,0)</f>
        <v>0</v>
      </c>
      <c r="BH134" s="149">
        <f>IF(N134="zníž. prenesená",J134,0)</f>
        <v>0</v>
      </c>
      <c r="BI134" s="149">
        <f>IF(N134="nulová",J134,0)</f>
        <v>0</v>
      </c>
      <c r="BJ134" s="13" t="s">
        <v>139</v>
      </c>
      <c r="BK134" s="149">
        <f>ROUND(I134*H134,2)</f>
        <v>0</v>
      </c>
      <c r="BL134" s="13" t="s">
        <v>138</v>
      </c>
      <c r="BM134" s="148" t="s">
        <v>562</v>
      </c>
    </row>
    <row r="135" spans="2:65" s="1" customFormat="1" ht="24.15" customHeight="1">
      <c r="B135" s="135"/>
      <c r="C135" s="136" t="s">
        <v>152</v>
      </c>
      <c r="D135" s="136" t="s">
        <v>134</v>
      </c>
      <c r="E135" s="137" t="s">
        <v>207</v>
      </c>
      <c r="F135" s="138" t="s">
        <v>208</v>
      </c>
      <c r="G135" s="139" t="s">
        <v>204</v>
      </c>
      <c r="H135" s="140">
        <v>3.82</v>
      </c>
      <c r="I135" s="141">
        <v>0</v>
      </c>
      <c r="J135" s="142">
        <f>ROUND(I135*H135,2)</f>
        <v>0</v>
      </c>
      <c r="K135" s="143"/>
      <c r="L135" s="28"/>
      <c r="M135" s="144" t="s">
        <v>1</v>
      </c>
      <c r="N135" s="145" t="s">
        <v>42</v>
      </c>
      <c r="P135" s="146">
        <f>O135*H135</f>
        <v>0</v>
      </c>
      <c r="Q135" s="146">
        <v>0</v>
      </c>
      <c r="R135" s="146">
        <f>Q135*H135</f>
        <v>0</v>
      </c>
      <c r="S135" s="146">
        <v>0</v>
      </c>
      <c r="T135" s="147">
        <f>S135*H135</f>
        <v>0</v>
      </c>
      <c r="AR135" s="148" t="s">
        <v>138</v>
      </c>
      <c r="AT135" s="148" t="s">
        <v>134</v>
      </c>
      <c r="AU135" s="148" t="s">
        <v>139</v>
      </c>
      <c r="AY135" s="13" t="s">
        <v>131</v>
      </c>
      <c r="BE135" s="149">
        <f>IF(N135="základná",J135,0)</f>
        <v>0</v>
      </c>
      <c r="BF135" s="149">
        <f>IF(N135="znížená",J135,0)</f>
        <v>0</v>
      </c>
      <c r="BG135" s="149">
        <f>IF(N135="zákl. prenesená",J135,0)</f>
        <v>0</v>
      </c>
      <c r="BH135" s="149">
        <f>IF(N135="zníž. prenesená",J135,0)</f>
        <v>0</v>
      </c>
      <c r="BI135" s="149">
        <f>IF(N135="nulová",J135,0)</f>
        <v>0</v>
      </c>
      <c r="BJ135" s="13" t="s">
        <v>139</v>
      </c>
      <c r="BK135" s="149">
        <f>ROUND(I135*H135,2)</f>
        <v>0</v>
      </c>
      <c r="BL135" s="13" t="s">
        <v>138</v>
      </c>
      <c r="BM135" s="148" t="s">
        <v>563</v>
      </c>
    </row>
    <row r="136" spans="2:65" s="1" customFormat="1" ht="24.15" customHeight="1">
      <c r="B136" s="135"/>
      <c r="C136" s="136" t="s">
        <v>156</v>
      </c>
      <c r="D136" s="136" t="s">
        <v>134</v>
      </c>
      <c r="E136" s="137" t="s">
        <v>211</v>
      </c>
      <c r="F136" s="138" t="s">
        <v>212</v>
      </c>
      <c r="G136" s="139" t="s">
        <v>204</v>
      </c>
      <c r="H136" s="140">
        <v>0.191</v>
      </c>
      <c r="I136" s="141">
        <v>0</v>
      </c>
      <c r="J136" s="142">
        <f>ROUND(I136*H136,2)</f>
        <v>0</v>
      </c>
      <c r="K136" s="143"/>
      <c r="L136" s="28"/>
      <c r="M136" s="144" t="s">
        <v>1</v>
      </c>
      <c r="N136" s="145" t="s">
        <v>42</v>
      </c>
      <c r="P136" s="146">
        <f>O136*H136</f>
        <v>0</v>
      </c>
      <c r="Q136" s="146">
        <v>0</v>
      </c>
      <c r="R136" s="146">
        <f>Q136*H136</f>
        <v>0</v>
      </c>
      <c r="S136" s="146">
        <v>0</v>
      </c>
      <c r="T136" s="147">
        <f>S136*H136</f>
        <v>0</v>
      </c>
      <c r="AR136" s="148" t="s">
        <v>138</v>
      </c>
      <c r="AT136" s="148" t="s">
        <v>134</v>
      </c>
      <c r="AU136" s="148" t="s">
        <v>139</v>
      </c>
      <c r="AY136" s="13" t="s">
        <v>131</v>
      </c>
      <c r="BE136" s="149">
        <f>IF(N136="základná",J136,0)</f>
        <v>0</v>
      </c>
      <c r="BF136" s="149">
        <f>IF(N136="znížená",J136,0)</f>
        <v>0</v>
      </c>
      <c r="BG136" s="149">
        <f>IF(N136="zákl. prenesená",J136,0)</f>
        <v>0</v>
      </c>
      <c r="BH136" s="149">
        <f>IF(N136="zníž. prenesená",J136,0)</f>
        <v>0</v>
      </c>
      <c r="BI136" s="149">
        <f>IF(N136="nulová",J136,0)</f>
        <v>0</v>
      </c>
      <c r="BJ136" s="13" t="s">
        <v>139</v>
      </c>
      <c r="BK136" s="149">
        <f>ROUND(I136*H136,2)</f>
        <v>0</v>
      </c>
      <c r="BL136" s="13" t="s">
        <v>138</v>
      </c>
      <c r="BM136" s="148" t="s">
        <v>564</v>
      </c>
    </row>
    <row r="137" spans="2:65" s="1" customFormat="1" ht="24.15" customHeight="1">
      <c r="B137" s="135"/>
      <c r="C137" s="136" t="s">
        <v>160</v>
      </c>
      <c r="D137" s="136" t="s">
        <v>134</v>
      </c>
      <c r="E137" s="137" t="s">
        <v>214</v>
      </c>
      <c r="F137" s="138" t="s">
        <v>215</v>
      </c>
      <c r="G137" s="139" t="s">
        <v>204</v>
      </c>
      <c r="H137" s="140">
        <v>0.191</v>
      </c>
      <c r="I137" s="141">
        <v>0</v>
      </c>
      <c r="J137" s="142">
        <f>ROUND(I137*H137,2)</f>
        <v>0</v>
      </c>
      <c r="K137" s="143"/>
      <c r="L137" s="28"/>
      <c r="M137" s="144" t="s">
        <v>1</v>
      </c>
      <c r="N137" s="145" t="s">
        <v>42</v>
      </c>
      <c r="P137" s="146">
        <f>O137*H137</f>
        <v>0</v>
      </c>
      <c r="Q137" s="146">
        <v>0</v>
      </c>
      <c r="R137" s="146">
        <f>Q137*H137</f>
        <v>0</v>
      </c>
      <c r="S137" s="146">
        <v>0</v>
      </c>
      <c r="T137" s="147">
        <f>S137*H137</f>
        <v>0</v>
      </c>
      <c r="AR137" s="148" t="s">
        <v>138</v>
      </c>
      <c r="AT137" s="148" t="s">
        <v>134</v>
      </c>
      <c r="AU137" s="148" t="s">
        <v>139</v>
      </c>
      <c r="AY137" s="13" t="s">
        <v>131</v>
      </c>
      <c r="BE137" s="149">
        <f>IF(N137="základná",J137,0)</f>
        <v>0</v>
      </c>
      <c r="BF137" s="149">
        <f>IF(N137="znížená",J137,0)</f>
        <v>0</v>
      </c>
      <c r="BG137" s="149">
        <f>IF(N137="zákl. prenesená",J137,0)</f>
        <v>0</v>
      </c>
      <c r="BH137" s="149">
        <f>IF(N137="zníž. prenesená",J137,0)</f>
        <v>0</v>
      </c>
      <c r="BI137" s="149">
        <f>IF(N137="nulová",J137,0)</f>
        <v>0</v>
      </c>
      <c r="BJ137" s="13" t="s">
        <v>139</v>
      </c>
      <c r="BK137" s="149">
        <f>ROUND(I137*H137,2)</f>
        <v>0</v>
      </c>
      <c r="BL137" s="13" t="s">
        <v>138</v>
      </c>
      <c r="BM137" s="148" t="s">
        <v>565</v>
      </c>
    </row>
    <row r="138" spans="2:65" s="11" customFormat="1" ht="22.95" customHeight="1">
      <c r="B138" s="123"/>
      <c r="D138" s="124" t="s">
        <v>75</v>
      </c>
      <c r="E138" s="133" t="s">
        <v>377</v>
      </c>
      <c r="F138" s="133" t="s">
        <v>378</v>
      </c>
      <c r="I138" s="126"/>
      <c r="J138" s="134">
        <f>BK138</f>
        <v>0</v>
      </c>
      <c r="L138" s="123"/>
      <c r="M138" s="128"/>
      <c r="P138" s="129">
        <f>P139</f>
        <v>0</v>
      </c>
      <c r="R138" s="129">
        <f>R139</f>
        <v>0</v>
      </c>
      <c r="T138" s="130">
        <f>T139</f>
        <v>0</v>
      </c>
      <c r="AR138" s="124" t="s">
        <v>84</v>
      </c>
      <c r="AT138" s="131" t="s">
        <v>75</v>
      </c>
      <c r="AU138" s="131" t="s">
        <v>84</v>
      </c>
      <c r="AY138" s="124" t="s">
        <v>131</v>
      </c>
      <c r="BK138" s="132">
        <f>BK139</f>
        <v>0</v>
      </c>
    </row>
    <row r="139" spans="2:65" s="1" customFormat="1" ht="24.15" customHeight="1">
      <c r="B139" s="135"/>
      <c r="C139" s="136" t="s">
        <v>164</v>
      </c>
      <c r="D139" s="136" t="s">
        <v>134</v>
      </c>
      <c r="E139" s="137" t="s">
        <v>379</v>
      </c>
      <c r="F139" s="138" t="s">
        <v>380</v>
      </c>
      <c r="G139" s="139" t="s">
        <v>204</v>
      </c>
      <c r="H139" s="140">
        <v>2.4049999999999998</v>
      </c>
      <c r="I139" s="141">
        <v>0</v>
      </c>
      <c r="J139" s="142">
        <f>ROUND(I139*H139,2)</f>
        <v>0</v>
      </c>
      <c r="K139" s="143"/>
      <c r="L139" s="28"/>
      <c r="M139" s="144" t="s">
        <v>1</v>
      </c>
      <c r="N139" s="145" t="s">
        <v>42</v>
      </c>
      <c r="P139" s="146">
        <f>O139*H139</f>
        <v>0</v>
      </c>
      <c r="Q139" s="146">
        <v>0</v>
      </c>
      <c r="R139" s="146">
        <f>Q139*H139</f>
        <v>0</v>
      </c>
      <c r="S139" s="146">
        <v>0</v>
      </c>
      <c r="T139" s="147">
        <f>S139*H139</f>
        <v>0</v>
      </c>
      <c r="AR139" s="148" t="s">
        <v>138</v>
      </c>
      <c r="AT139" s="148" t="s">
        <v>134</v>
      </c>
      <c r="AU139" s="148" t="s">
        <v>139</v>
      </c>
      <c r="AY139" s="13" t="s">
        <v>131</v>
      </c>
      <c r="BE139" s="149">
        <f>IF(N139="základná",J139,0)</f>
        <v>0</v>
      </c>
      <c r="BF139" s="149">
        <f>IF(N139="znížená",J139,0)</f>
        <v>0</v>
      </c>
      <c r="BG139" s="149">
        <f>IF(N139="zákl. prenesená",J139,0)</f>
        <v>0</v>
      </c>
      <c r="BH139" s="149">
        <f>IF(N139="zníž. prenesená",J139,0)</f>
        <v>0</v>
      </c>
      <c r="BI139" s="149">
        <f>IF(N139="nulová",J139,0)</f>
        <v>0</v>
      </c>
      <c r="BJ139" s="13" t="s">
        <v>139</v>
      </c>
      <c r="BK139" s="149">
        <f>ROUND(I139*H139,2)</f>
        <v>0</v>
      </c>
      <c r="BL139" s="13" t="s">
        <v>138</v>
      </c>
      <c r="BM139" s="148" t="s">
        <v>566</v>
      </c>
    </row>
    <row r="140" spans="2:65" s="11" customFormat="1" ht="25.95" customHeight="1">
      <c r="B140" s="123"/>
      <c r="D140" s="124" t="s">
        <v>75</v>
      </c>
      <c r="E140" s="125" t="s">
        <v>221</v>
      </c>
      <c r="F140" s="125" t="s">
        <v>222</v>
      </c>
      <c r="I140" s="126"/>
      <c r="J140" s="127">
        <f>BK140</f>
        <v>0</v>
      </c>
      <c r="L140" s="123"/>
      <c r="M140" s="128"/>
      <c r="P140" s="129">
        <f>P141+P145+P150+P160</f>
        <v>0</v>
      </c>
      <c r="R140" s="129">
        <f>R141+R145+R150+R160</f>
        <v>0.25657472000000003</v>
      </c>
      <c r="T140" s="130">
        <f>T141+T145+T150+T160</f>
        <v>0</v>
      </c>
      <c r="AR140" s="124" t="s">
        <v>139</v>
      </c>
      <c r="AT140" s="131" t="s">
        <v>75</v>
      </c>
      <c r="AU140" s="131" t="s">
        <v>76</v>
      </c>
      <c r="AY140" s="124" t="s">
        <v>131</v>
      </c>
      <c r="BK140" s="132">
        <f>BK141+BK145+BK150+BK160</f>
        <v>0</v>
      </c>
    </row>
    <row r="141" spans="2:65" s="11" customFormat="1" ht="22.95" customHeight="1">
      <c r="B141" s="123"/>
      <c r="D141" s="124" t="s">
        <v>75</v>
      </c>
      <c r="E141" s="133" t="s">
        <v>223</v>
      </c>
      <c r="F141" s="133" t="s">
        <v>224</v>
      </c>
      <c r="I141" s="126"/>
      <c r="J141" s="134">
        <f>BK141</f>
        <v>0</v>
      </c>
      <c r="L141" s="123"/>
      <c r="M141" s="128"/>
      <c r="P141" s="129">
        <f>SUM(P142:P144)</f>
        <v>0</v>
      </c>
      <c r="R141" s="129">
        <f>SUM(R142:R144)</f>
        <v>1.0147200000000002E-3</v>
      </c>
      <c r="T141" s="130">
        <f>SUM(T142:T144)</f>
        <v>0</v>
      </c>
      <c r="AR141" s="124" t="s">
        <v>139</v>
      </c>
      <c r="AT141" s="131" t="s">
        <v>75</v>
      </c>
      <c r="AU141" s="131" t="s">
        <v>84</v>
      </c>
      <c r="AY141" s="124" t="s">
        <v>131</v>
      </c>
      <c r="BK141" s="132">
        <f>SUM(BK142:BK144)</f>
        <v>0</v>
      </c>
    </row>
    <row r="142" spans="2:65" s="1" customFormat="1" ht="24.15" customHeight="1">
      <c r="B142" s="135"/>
      <c r="C142" s="136" t="s">
        <v>132</v>
      </c>
      <c r="D142" s="136" t="s">
        <v>134</v>
      </c>
      <c r="E142" s="137" t="s">
        <v>567</v>
      </c>
      <c r="F142" s="138" t="s">
        <v>568</v>
      </c>
      <c r="G142" s="139" t="s">
        <v>191</v>
      </c>
      <c r="H142" s="140">
        <v>33.6</v>
      </c>
      <c r="I142" s="141">
        <v>0</v>
      </c>
      <c r="J142" s="142">
        <f>ROUND(I142*H142,2)</f>
        <v>0</v>
      </c>
      <c r="K142" s="143"/>
      <c r="L142" s="28"/>
      <c r="M142" s="144" t="s">
        <v>1</v>
      </c>
      <c r="N142" s="145" t="s">
        <v>42</v>
      </c>
      <c r="P142" s="146">
        <f>O142*H142</f>
        <v>0</v>
      </c>
      <c r="Q142" s="146">
        <v>2.0000000000000002E-5</v>
      </c>
      <c r="R142" s="146">
        <f>Q142*H142</f>
        <v>6.7200000000000007E-4</v>
      </c>
      <c r="S142" s="146">
        <v>0</v>
      </c>
      <c r="T142" s="147">
        <f>S142*H142</f>
        <v>0</v>
      </c>
      <c r="AR142" s="148" t="s">
        <v>197</v>
      </c>
      <c r="AT142" s="148" t="s">
        <v>134</v>
      </c>
      <c r="AU142" s="148" t="s">
        <v>139</v>
      </c>
      <c r="AY142" s="13" t="s">
        <v>131</v>
      </c>
      <c r="BE142" s="149">
        <f>IF(N142="základná",J142,0)</f>
        <v>0</v>
      </c>
      <c r="BF142" s="149">
        <f>IF(N142="znížená",J142,0)</f>
        <v>0</v>
      </c>
      <c r="BG142" s="149">
        <f>IF(N142="zákl. prenesená",J142,0)</f>
        <v>0</v>
      </c>
      <c r="BH142" s="149">
        <f>IF(N142="zníž. prenesená",J142,0)</f>
        <v>0</v>
      </c>
      <c r="BI142" s="149">
        <f>IF(N142="nulová",J142,0)</f>
        <v>0</v>
      </c>
      <c r="BJ142" s="13" t="s">
        <v>139</v>
      </c>
      <c r="BK142" s="149">
        <f>ROUND(I142*H142,2)</f>
        <v>0</v>
      </c>
      <c r="BL142" s="13" t="s">
        <v>197</v>
      </c>
      <c r="BM142" s="148" t="s">
        <v>569</v>
      </c>
    </row>
    <row r="143" spans="2:65" s="1" customFormat="1" ht="24.15" customHeight="1">
      <c r="B143" s="135"/>
      <c r="C143" s="155" t="s">
        <v>172</v>
      </c>
      <c r="D143" s="155" t="s">
        <v>280</v>
      </c>
      <c r="E143" s="156" t="s">
        <v>570</v>
      </c>
      <c r="F143" s="157" t="s">
        <v>571</v>
      </c>
      <c r="G143" s="158" t="s">
        <v>191</v>
      </c>
      <c r="H143" s="159">
        <v>34.271999999999998</v>
      </c>
      <c r="I143" s="160">
        <v>0</v>
      </c>
      <c r="J143" s="161">
        <f>ROUND(I143*H143,2)</f>
        <v>0</v>
      </c>
      <c r="K143" s="162"/>
      <c r="L143" s="163"/>
      <c r="M143" s="164" t="s">
        <v>1</v>
      </c>
      <c r="N143" s="165" t="s">
        <v>42</v>
      </c>
      <c r="P143" s="146">
        <f>O143*H143</f>
        <v>0</v>
      </c>
      <c r="Q143" s="146">
        <v>1.0000000000000001E-5</v>
      </c>
      <c r="R143" s="146">
        <f>Q143*H143</f>
        <v>3.4272000000000003E-4</v>
      </c>
      <c r="S143" s="146">
        <v>0</v>
      </c>
      <c r="T143" s="147">
        <f>S143*H143</f>
        <v>0</v>
      </c>
      <c r="AR143" s="148" t="s">
        <v>276</v>
      </c>
      <c r="AT143" s="148" t="s">
        <v>280</v>
      </c>
      <c r="AU143" s="148" t="s">
        <v>139</v>
      </c>
      <c r="AY143" s="13" t="s">
        <v>131</v>
      </c>
      <c r="BE143" s="149">
        <f>IF(N143="základná",J143,0)</f>
        <v>0</v>
      </c>
      <c r="BF143" s="149">
        <f>IF(N143="znížená",J143,0)</f>
        <v>0</v>
      </c>
      <c r="BG143" s="149">
        <f>IF(N143="zákl. prenesená",J143,0)</f>
        <v>0</v>
      </c>
      <c r="BH143" s="149">
        <f>IF(N143="zníž. prenesená",J143,0)</f>
        <v>0</v>
      </c>
      <c r="BI143" s="149">
        <f>IF(N143="nulová",J143,0)</f>
        <v>0</v>
      </c>
      <c r="BJ143" s="13" t="s">
        <v>139</v>
      </c>
      <c r="BK143" s="149">
        <f>ROUND(I143*H143,2)</f>
        <v>0</v>
      </c>
      <c r="BL143" s="13" t="s">
        <v>197</v>
      </c>
      <c r="BM143" s="148" t="s">
        <v>572</v>
      </c>
    </row>
    <row r="144" spans="2:65" s="1" customFormat="1" ht="24.15" customHeight="1">
      <c r="B144" s="135"/>
      <c r="C144" s="136" t="s">
        <v>176</v>
      </c>
      <c r="D144" s="136" t="s">
        <v>134</v>
      </c>
      <c r="E144" s="137" t="s">
        <v>410</v>
      </c>
      <c r="F144" s="138" t="s">
        <v>411</v>
      </c>
      <c r="G144" s="139" t="s">
        <v>402</v>
      </c>
      <c r="H144" s="166">
        <v>1.9</v>
      </c>
      <c r="I144" s="141">
        <v>0</v>
      </c>
      <c r="J144" s="142">
        <f>ROUND(I144*H144,2)</f>
        <v>0</v>
      </c>
      <c r="K144" s="143"/>
      <c r="L144" s="28"/>
      <c r="M144" s="144" t="s">
        <v>1</v>
      </c>
      <c r="N144" s="145" t="s">
        <v>42</v>
      </c>
      <c r="P144" s="146">
        <f>O144*H144</f>
        <v>0</v>
      </c>
      <c r="Q144" s="146">
        <v>0</v>
      </c>
      <c r="R144" s="146">
        <f>Q144*H144</f>
        <v>0</v>
      </c>
      <c r="S144" s="146">
        <v>0</v>
      </c>
      <c r="T144" s="147">
        <f>S144*H144</f>
        <v>0</v>
      </c>
      <c r="AR144" s="148" t="s">
        <v>197</v>
      </c>
      <c r="AT144" s="148" t="s">
        <v>134</v>
      </c>
      <c r="AU144" s="148" t="s">
        <v>139</v>
      </c>
      <c r="AY144" s="13" t="s">
        <v>131</v>
      </c>
      <c r="BE144" s="149">
        <f>IF(N144="základná",J144,0)</f>
        <v>0</v>
      </c>
      <c r="BF144" s="149">
        <f>IF(N144="znížená",J144,0)</f>
        <v>0</v>
      </c>
      <c r="BG144" s="149">
        <f>IF(N144="zákl. prenesená",J144,0)</f>
        <v>0</v>
      </c>
      <c r="BH144" s="149">
        <f>IF(N144="zníž. prenesená",J144,0)</f>
        <v>0</v>
      </c>
      <c r="BI144" s="149">
        <f>IF(N144="nulová",J144,0)</f>
        <v>0</v>
      </c>
      <c r="BJ144" s="13" t="s">
        <v>139</v>
      </c>
      <c r="BK144" s="149">
        <f>ROUND(I144*H144,2)</f>
        <v>0</v>
      </c>
      <c r="BL144" s="13" t="s">
        <v>197</v>
      </c>
      <c r="BM144" s="148" t="s">
        <v>573</v>
      </c>
    </row>
    <row r="145" spans="2:65" s="11" customFormat="1" ht="22.95" customHeight="1">
      <c r="B145" s="123"/>
      <c r="D145" s="124" t="s">
        <v>75</v>
      </c>
      <c r="E145" s="133" t="s">
        <v>574</v>
      </c>
      <c r="F145" s="133" t="s">
        <v>575</v>
      </c>
      <c r="I145" s="126"/>
      <c r="J145" s="134">
        <f>BK145</f>
        <v>0</v>
      </c>
      <c r="L145" s="123"/>
      <c r="M145" s="128"/>
      <c r="P145" s="129">
        <f>SUM(P146:P149)</f>
        <v>0</v>
      </c>
      <c r="R145" s="129">
        <f>SUM(R146:R149)</f>
        <v>2.5536000000000003E-2</v>
      </c>
      <c r="T145" s="130">
        <f>SUM(T146:T149)</f>
        <v>0</v>
      </c>
      <c r="AR145" s="124" t="s">
        <v>139</v>
      </c>
      <c r="AT145" s="131" t="s">
        <v>75</v>
      </c>
      <c r="AU145" s="131" t="s">
        <v>84</v>
      </c>
      <c r="AY145" s="124" t="s">
        <v>131</v>
      </c>
      <c r="BK145" s="132">
        <f>SUM(BK146:BK149)</f>
        <v>0</v>
      </c>
    </row>
    <row r="146" spans="2:65" s="1" customFormat="1" ht="21.75" customHeight="1">
      <c r="B146" s="135"/>
      <c r="C146" s="136" t="s">
        <v>180</v>
      </c>
      <c r="D146" s="136" t="s">
        <v>134</v>
      </c>
      <c r="E146" s="137" t="s">
        <v>576</v>
      </c>
      <c r="F146" s="138" t="s">
        <v>577</v>
      </c>
      <c r="G146" s="139" t="s">
        <v>191</v>
      </c>
      <c r="H146" s="140">
        <v>9.6</v>
      </c>
      <c r="I146" s="141">
        <v>0</v>
      </c>
      <c r="J146" s="142">
        <f>ROUND(I146*H146,2)</f>
        <v>0</v>
      </c>
      <c r="K146" s="143"/>
      <c r="L146" s="28"/>
      <c r="M146" s="144" t="s">
        <v>1</v>
      </c>
      <c r="N146" s="145" t="s">
        <v>42</v>
      </c>
      <c r="P146" s="146">
        <f>O146*H146</f>
        <v>0</v>
      </c>
      <c r="Q146" s="146">
        <v>1.7600000000000001E-3</v>
      </c>
      <c r="R146" s="146">
        <f>Q146*H146</f>
        <v>1.6896000000000001E-2</v>
      </c>
      <c r="S146" s="146">
        <v>0</v>
      </c>
      <c r="T146" s="147">
        <f>S146*H146</f>
        <v>0</v>
      </c>
      <c r="AR146" s="148" t="s">
        <v>197</v>
      </c>
      <c r="AT146" s="148" t="s">
        <v>134</v>
      </c>
      <c r="AU146" s="148" t="s">
        <v>139</v>
      </c>
      <c r="AY146" s="13" t="s">
        <v>131</v>
      </c>
      <c r="BE146" s="149">
        <f>IF(N146="základná",J146,0)</f>
        <v>0</v>
      </c>
      <c r="BF146" s="149">
        <f>IF(N146="znížená",J146,0)</f>
        <v>0</v>
      </c>
      <c r="BG146" s="149">
        <f>IF(N146="zákl. prenesená",J146,0)</f>
        <v>0</v>
      </c>
      <c r="BH146" s="149">
        <f>IF(N146="zníž. prenesená",J146,0)</f>
        <v>0</v>
      </c>
      <c r="BI146" s="149">
        <f>IF(N146="nulová",J146,0)</f>
        <v>0</v>
      </c>
      <c r="BJ146" s="13" t="s">
        <v>139</v>
      </c>
      <c r="BK146" s="149">
        <f>ROUND(I146*H146,2)</f>
        <v>0</v>
      </c>
      <c r="BL146" s="13" t="s">
        <v>197</v>
      </c>
      <c r="BM146" s="148" t="s">
        <v>578</v>
      </c>
    </row>
    <row r="147" spans="2:65" s="1" customFormat="1" ht="21.75" customHeight="1">
      <c r="B147" s="135"/>
      <c r="C147" s="136" t="s">
        <v>184</v>
      </c>
      <c r="D147" s="136" t="s">
        <v>134</v>
      </c>
      <c r="E147" s="137" t="s">
        <v>579</v>
      </c>
      <c r="F147" s="138" t="s">
        <v>580</v>
      </c>
      <c r="G147" s="139" t="s">
        <v>191</v>
      </c>
      <c r="H147" s="140">
        <v>13.5</v>
      </c>
      <c r="I147" s="141">
        <v>0</v>
      </c>
      <c r="J147" s="142">
        <f>ROUND(I147*H147,2)</f>
        <v>0</v>
      </c>
      <c r="K147" s="143"/>
      <c r="L147" s="28"/>
      <c r="M147" s="144" t="s">
        <v>1</v>
      </c>
      <c r="N147" s="145" t="s">
        <v>42</v>
      </c>
      <c r="P147" s="146">
        <f>O147*H147</f>
        <v>0</v>
      </c>
      <c r="Q147" s="146">
        <v>6.4000000000000005E-4</v>
      </c>
      <c r="R147" s="146">
        <f>Q147*H147</f>
        <v>8.6400000000000001E-3</v>
      </c>
      <c r="S147" s="146">
        <v>0</v>
      </c>
      <c r="T147" s="147">
        <f>S147*H147</f>
        <v>0</v>
      </c>
      <c r="AR147" s="148" t="s">
        <v>197</v>
      </c>
      <c r="AT147" s="148" t="s">
        <v>134</v>
      </c>
      <c r="AU147" s="148" t="s">
        <v>139</v>
      </c>
      <c r="AY147" s="13" t="s">
        <v>131</v>
      </c>
      <c r="BE147" s="149">
        <f>IF(N147="základná",J147,0)</f>
        <v>0</v>
      </c>
      <c r="BF147" s="149">
        <f>IF(N147="znížená",J147,0)</f>
        <v>0</v>
      </c>
      <c r="BG147" s="149">
        <f>IF(N147="zákl. prenesená",J147,0)</f>
        <v>0</v>
      </c>
      <c r="BH147" s="149">
        <f>IF(N147="zníž. prenesená",J147,0)</f>
        <v>0</v>
      </c>
      <c r="BI147" s="149">
        <f>IF(N147="nulová",J147,0)</f>
        <v>0</v>
      </c>
      <c r="BJ147" s="13" t="s">
        <v>139</v>
      </c>
      <c r="BK147" s="149">
        <f>ROUND(I147*H147,2)</f>
        <v>0</v>
      </c>
      <c r="BL147" s="13" t="s">
        <v>197</v>
      </c>
      <c r="BM147" s="148" t="s">
        <v>581</v>
      </c>
    </row>
    <row r="148" spans="2:65" s="1" customFormat="1" ht="24.15" customHeight="1">
      <c r="B148" s="135"/>
      <c r="C148" s="136" t="s">
        <v>188</v>
      </c>
      <c r="D148" s="136" t="s">
        <v>134</v>
      </c>
      <c r="E148" s="137" t="s">
        <v>582</v>
      </c>
      <c r="F148" s="138" t="s">
        <v>583</v>
      </c>
      <c r="G148" s="139" t="s">
        <v>191</v>
      </c>
      <c r="H148" s="140">
        <v>23.1</v>
      </c>
      <c r="I148" s="141">
        <v>0</v>
      </c>
      <c r="J148" s="142">
        <f>ROUND(I148*H148,2)</f>
        <v>0</v>
      </c>
      <c r="K148" s="143"/>
      <c r="L148" s="28"/>
      <c r="M148" s="144" t="s">
        <v>1</v>
      </c>
      <c r="N148" s="145" t="s">
        <v>42</v>
      </c>
      <c r="P148" s="146">
        <f>O148*H148</f>
        <v>0</v>
      </c>
      <c r="Q148" s="146">
        <v>0</v>
      </c>
      <c r="R148" s="146">
        <f>Q148*H148</f>
        <v>0</v>
      </c>
      <c r="S148" s="146">
        <v>0</v>
      </c>
      <c r="T148" s="147">
        <f>S148*H148</f>
        <v>0</v>
      </c>
      <c r="AR148" s="148" t="s">
        <v>197</v>
      </c>
      <c r="AT148" s="148" t="s">
        <v>134</v>
      </c>
      <c r="AU148" s="148" t="s">
        <v>139</v>
      </c>
      <c r="AY148" s="13" t="s">
        <v>131</v>
      </c>
      <c r="BE148" s="149">
        <f>IF(N148="základná",J148,0)</f>
        <v>0</v>
      </c>
      <c r="BF148" s="149">
        <f>IF(N148="znížená",J148,0)</f>
        <v>0</v>
      </c>
      <c r="BG148" s="149">
        <f>IF(N148="zákl. prenesená",J148,0)</f>
        <v>0</v>
      </c>
      <c r="BH148" s="149">
        <f>IF(N148="zníž. prenesená",J148,0)</f>
        <v>0</v>
      </c>
      <c r="BI148" s="149">
        <f>IF(N148="nulová",J148,0)</f>
        <v>0</v>
      </c>
      <c r="BJ148" s="13" t="s">
        <v>139</v>
      </c>
      <c r="BK148" s="149">
        <f>ROUND(I148*H148,2)</f>
        <v>0</v>
      </c>
      <c r="BL148" s="13" t="s">
        <v>197</v>
      </c>
      <c r="BM148" s="148" t="s">
        <v>584</v>
      </c>
    </row>
    <row r="149" spans="2:65" s="1" customFormat="1" ht="24.15" customHeight="1">
      <c r="B149" s="135"/>
      <c r="C149" s="136" t="s">
        <v>193</v>
      </c>
      <c r="D149" s="136" t="s">
        <v>134</v>
      </c>
      <c r="E149" s="137" t="s">
        <v>585</v>
      </c>
      <c r="F149" s="138" t="s">
        <v>586</v>
      </c>
      <c r="G149" s="139" t="s">
        <v>402</v>
      </c>
      <c r="H149" s="166">
        <v>0</v>
      </c>
      <c r="I149" s="141">
        <v>0</v>
      </c>
      <c r="J149" s="142">
        <f>ROUND(I149*H149,2)</f>
        <v>0</v>
      </c>
      <c r="K149" s="143"/>
      <c r="L149" s="28"/>
      <c r="M149" s="144" t="s">
        <v>1</v>
      </c>
      <c r="N149" s="145" t="s">
        <v>42</v>
      </c>
      <c r="P149" s="146">
        <f>O149*H149</f>
        <v>0</v>
      </c>
      <c r="Q149" s="146">
        <v>0</v>
      </c>
      <c r="R149" s="146">
        <f>Q149*H149</f>
        <v>0</v>
      </c>
      <c r="S149" s="146">
        <v>0</v>
      </c>
      <c r="T149" s="147">
        <f>S149*H149</f>
        <v>0</v>
      </c>
      <c r="AR149" s="148" t="s">
        <v>197</v>
      </c>
      <c r="AT149" s="148" t="s">
        <v>134</v>
      </c>
      <c r="AU149" s="148" t="s">
        <v>139</v>
      </c>
      <c r="AY149" s="13" t="s">
        <v>131</v>
      </c>
      <c r="BE149" s="149">
        <f>IF(N149="základná",J149,0)</f>
        <v>0</v>
      </c>
      <c r="BF149" s="149">
        <f>IF(N149="znížená",J149,0)</f>
        <v>0</v>
      </c>
      <c r="BG149" s="149">
        <f>IF(N149="zákl. prenesená",J149,0)</f>
        <v>0</v>
      </c>
      <c r="BH149" s="149">
        <f>IF(N149="zníž. prenesená",J149,0)</f>
        <v>0</v>
      </c>
      <c r="BI149" s="149">
        <f>IF(N149="nulová",J149,0)</f>
        <v>0</v>
      </c>
      <c r="BJ149" s="13" t="s">
        <v>139</v>
      </c>
      <c r="BK149" s="149">
        <f>ROUND(I149*H149,2)</f>
        <v>0</v>
      </c>
      <c r="BL149" s="13" t="s">
        <v>197</v>
      </c>
      <c r="BM149" s="148" t="s">
        <v>587</v>
      </c>
    </row>
    <row r="150" spans="2:65" s="11" customFormat="1" ht="22.95" customHeight="1">
      <c r="B150" s="123"/>
      <c r="D150" s="124" t="s">
        <v>75</v>
      </c>
      <c r="E150" s="133" t="s">
        <v>588</v>
      </c>
      <c r="F150" s="133" t="s">
        <v>589</v>
      </c>
      <c r="I150" s="126"/>
      <c r="J150" s="134">
        <f>BK150</f>
        <v>0</v>
      </c>
      <c r="L150" s="123"/>
      <c r="M150" s="128"/>
      <c r="P150" s="129">
        <f>SUM(P151:P159)</f>
        <v>0</v>
      </c>
      <c r="R150" s="129">
        <f>SUM(R151:R159)</f>
        <v>2.0704E-2</v>
      </c>
      <c r="T150" s="130">
        <f>SUM(T151:T159)</f>
        <v>0</v>
      </c>
      <c r="AR150" s="124" t="s">
        <v>139</v>
      </c>
      <c r="AT150" s="131" t="s">
        <v>75</v>
      </c>
      <c r="AU150" s="131" t="s">
        <v>84</v>
      </c>
      <c r="AY150" s="124" t="s">
        <v>131</v>
      </c>
      <c r="BK150" s="132">
        <f>SUM(BK151:BK159)</f>
        <v>0</v>
      </c>
    </row>
    <row r="151" spans="2:65" s="1" customFormat="1" ht="24.15" customHeight="1">
      <c r="B151" s="135"/>
      <c r="C151" s="136" t="s">
        <v>197</v>
      </c>
      <c r="D151" s="136" t="s">
        <v>134</v>
      </c>
      <c r="E151" s="137" t="s">
        <v>590</v>
      </c>
      <c r="F151" s="138" t="s">
        <v>591</v>
      </c>
      <c r="G151" s="139" t="s">
        <v>191</v>
      </c>
      <c r="H151" s="140">
        <v>20.6</v>
      </c>
      <c r="I151" s="141">
        <v>0</v>
      </c>
      <c r="J151" s="142">
        <f t="shared" ref="J151:J159" si="0">ROUND(I151*H151,2)</f>
        <v>0</v>
      </c>
      <c r="K151" s="143"/>
      <c r="L151" s="28"/>
      <c r="M151" s="144" t="s">
        <v>1</v>
      </c>
      <c r="N151" s="145" t="s">
        <v>42</v>
      </c>
      <c r="P151" s="146">
        <f t="shared" ref="P151:P159" si="1">O151*H151</f>
        <v>0</v>
      </c>
      <c r="Q151" s="146">
        <v>1.3999999999999999E-4</v>
      </c>
      <c r="R151" s="146">
        <f t="shared" ref="R151:R159" si="2">Q151*H151</f>
        <v>2.8839999999999998E-3</v>
      </c>
      <c r="S151" s="146">
        <v>0</v>
      </c>
      <c r="T151" s="147">
        <f t="shared" ref="T151:T159" si="3">S151*H151</f>
        <v>0</v>
      </c>
      <c r="AR151" s="148" t="s">
        <v>197</v>
      </c>
      <c r="AT151" s="148" t="s">
        <v>134</v>
      </c>
      <c r="AU151" s="148" t="s">
        <v>139</v>
      </c>
      <c r="AY151" s="13" t="s">
        <v>131</v>
      </c>
      <c r="BE151" s="149">
        <f t="shared" ref="BE151:BE159" si="4">IF(N151="základná",J151,0)</f>
        <v>0</v>
      </c>
      <c r="BF151" s="149">
        <f t="shared" ref="BF151:BF159" si="5">IF(N151="znížená",J151,0)</f>
        <v>0</v>
      </c>
      <c r="BG151" s="149">
        <f t="shared" ref="BG151:BG159" si="6">IF(N151="zákl. prenesená",J151,0)</f>
        <v>0</v>
      </c>
      <c r="BH151" s="149">
        <f t="shared" ref="BH151:BH159" si="7">IF(N151="zníž. prenesená",J151,0)</f>
        <v>0</v>
      </c>
      <c r="BI151" s="149">
        <f t="shared" ref="BI151:BI159" si="8">IF(N151="nulová",J151,0)</f>
        <v>0</v>
      </c>
      <c r="BJ151" s="13" t="s">
        <v>139</v>
      </c>
      <c r="BK151" s="149">
        <f t="shared" ref="BK151:BK159" si="9">ROUND(I151*H151,2)</f>
        <v>0</v>
      </c>
      <c r="BL151" s="13" t="s">
        <v>197</v>
      </c>
      <c r="BM151" s="148" t="s">
        <v>592</v>
      </c>
    </row>
    <row r="152" spans="2:65" s="1" customFormat="1" ht="24.15" customHeight="1">
      <c r="B152" s="135"/>
      <c r="C152" s="136" t="s">
        <v>201</v>
      </c>
      <c r="D152" s="136" t="s">
        <v>134</v>
      </c>
      <c r="E152" s="137" t="s">
        <v>593</v>
      </c>
      <c r="F152" s="138" t="s">
        <v>594</v>
      </c>
      <c r="G152" s="139" t="s">
        <v>191</v>
      </c>
      <c r="H152" s="140">
        <v>13</v>
      </c>
      <c r="I152" s="141">
        <v>0</v>
      </c>
      <c r="J152" s="142">
        <f t="shared" si="0"/>
        <v>0</v>
      </c>
      <c r="K152" s="143"/>
      <c r="L152" s="28"/>
      <c r="M152" s="144" t="s">
        <v>1</v>
      </c>
      <c r="N152" s="145" t="s">
        <v>42</v>
      </c>
      <c r="P152" s="146">
        <f t="shared" si="1"/>
        <v>0</v>
      </c>
      <c r="Q152" s="146">
        <v>2.4000000000000001E-4</v>
      </c>
      <c r="R152" s="146">
        <f t="shared" si="2"/>
        <v>3.1199999999999999E-3</v>
      </c>
      <c r="S152" s="146">
        <v>0</v>
      </c>
      <c r="T152" s="147">
        <f t="shared" si="3"/>
        <v>0</v>
      </c>
      <c r="AR152" s="148" t="s">
        <v>197</v>
      </c>
      <c r="AT152" s="148" t="s">
        <v>134</v>
      </c>
      <c r="AU152" s="148" t="s">
        <v>139</v>
      </c>
      <c r="AY152" s="13" t="s">
        <v>131</v>
      </c>
      <c r="BE152" s="149">
        <f t="shared" si="4"/>
        <v>0</v>
      </c>
      <c r="BF152" s="149">
        <f t="shared" si="5"/>
        <v>0</v>
      </c>
      <c r="BG152" s="149">
        <f t="shared" si="6"/>
        <v>0</v>
      </c>
      <c r="BH152" s="149">
        <f t="shared" si="7"/>
        <v>0</v>
      </c>
      <c r="BI152" s="149">
        <f t="shared" si="8"/>
        <v>0</v>
      </c>
      <c r="BJ152" s="13" t="s">
        <v>139</v>
      </c>
      <c r="BK152" s="149">
        <f t="shared" si="9"/>
        <v>0</v>
      </c>
      <c r="BL152" s="13" t="s">
        <v>197</v>
      </c>
      <c r="BM152" s="148" t="s">
        <v>595</v>
      </c>
    </row>
    <row r="153" spans="2:65" s="1" customFormat="1" ht="16.5" customHeight="1">
      <c r="B153" s="135"/>
      <c r="C153" s="136" t="s">
        <v>206</v>
      </c>
      <c r="D153" s="136" t="s">
        <v>134</v>
      </c>
      <c r="E153" s="137" t="s">
        <v>596</v>
      </c>
      <c r="F153" s="138" t="s">
        <v>597</v>
      </c>
      <c r="G153" s="139" t="s">
        <v>167</v>
      </c>
      <c r="H153" s="140">
        <v>10</v>
      </c>
      <c r="I153" s="141">
        <v>0</v>
      </c>
      <c r="J153" s="142">
        <f t="shared" si="0"/>
        <v>0</v>
      </c>
      <c r="K153" s="143"/>
      <c r="L153" s="28"/>
      <c r="M153" s="144" t="s">
        <v>1</v>
      </c>
      <c r="N153" s="145" t="s">
        <v>42</v>
      </c>
      <c r="P153" s="146">
        <f t="shared" si="1"/>
        <v>0</v>
      </c>
      <c r="Q153" s="146">
        <v>2.0000000000000002E-5</v>
      </c>
      <c r="R153" s="146">
        <f t="shared" si="2"/>
        <v>2.0000000000000001E-4</v>
      </c>
      <c r="S153" s="146">
        <v>0</v>
      </c>
      <c r="T153" s="147">
        <f t="shared" si="3"/>
        <v>0</v>
      </c>
      <c r="AR153" s="148" t="s">
        <v>197</v>
      </c>
      <c r="AT153" s="148" t="s">
        <v>134</v>
      </c>
      <c r="AU153" s="148" t="s">
        <v>139</v>
      </c>
      <c r="AY153" s="13" t="s">
        <v>131</v>
      </c>
      <c r="BE153" s="149">
        <f t="shared" si="4"/>
        <v>0</v>
      </c>
      <c r="BF153" s="149">
        <f t="shared" si="5"/>
        <v>0</v>
      </c>
      <c r="BG153" s="149">
        <f t="shared" si="6"/>
        <v>0</v>
      </c>
      <c r="BH153" s="149">
        <f t="shared" si="7"/>
        <v>0</v>
      </c>
      <c r="BI153" s="149">
        <f t="shared" si="8"/>
        <v>0</v>
      </c>
      <c r="BJ153" s="13" t="s">
        <v>139</v>
      </c>
      <c r="BK153" s="149">
        <f t="shared" si="9"/>
        <v>0</v>
      </c>
      <c r="BL153" s="13" t="s">
        <v>197</v>
      </c>
      <c r="BM153" s="148" t="s">
        <v>598</v>
      </c>
    </row>
    <row r="154" spans="2:65" s="1" customFormat="1" ht="24.15" customHeight="1">
      <c r="B154" s="135"/>
      <c r="C154" s="155" t="s">
        <v>210</v>
      </c>
      <c r="D154" s="155" t="s">
        <v>280</v>
      </c>
      <c r="E154" s="156" t="s">
        <v>599</v>
      </c>
      <c r="F154" s="157" t="s">
        <v>600</v>
      </c>
      <c r="G154" s="158" t="s">
        <v>167</v>
      </c>
      <c r="H154" s="159">
        <v>10</v>
      </c>
      <c r="I154" s="160">
        <v>0</v>
      </c>
      <c r="J154" s="161">
        <f t="shared" si="0"/>
        <v>0</v>
      </c>
      <c r="K154" s="162"/>
      <c r="L154" s="163"/>
      <c r="M154" s="164" t="s">
        <v>1</v>
      </c>
      <c r="N154" s="165" t="s">
        <v>42</v>
      </c>
      <c r="P154" s="146">
        <f t="shared" si="1"/>
        <v>0</v>
      </c>
      <c r="Q154" s="146">
        <v>6.9999999999999994E-5</v>
      </c>
      <c r="R154" s="146">
        <f t="shared" si="2"/>
        <v>6.9999999999999988E-4</v>
      </c>
      <c r="S154" s="146">
        <v>0</v>
      </c>
      <c r="T154" s="147">
        <f t="shared" si="3"/>
        <v>0</v>
      </c>
      <c r="AR154" s="148" t="s">
        <v>276</v>
      </c>
      <c r="AT154" s="148" t="s">
        <v>280</v>
      </c>
      <c r="AU154" s="148" t="s">
        <v>139</v>
      </c>
      <c r="AY154" s="13" t="s">
        <v>131</v>
      </c>
      <c r="BE154" s="149">
        <f t="shared" si="4"/>
        <v>0</v>
      </c>
      <c r="BF154" s="149">
        <f t="shared" si="5"/>
        <v>0</v>
      </c>
      <c r="BG154" s="149">
        <f t="shared" si="6"/>
        <v>0</v>
      </c>
      <c r="BH154" s="149">
        <f t="shared" si="7"/>
        <v>0</v>
      </c>
      <c r="BI154" s="149">
        <f t="shared" si="8"/>
        <v>0</v>
      </c>
      <c r="BJ154" s="13" t="s">
        <v>139</v>
      </c>
      <c r="BK154" s="149">
        <f t="shared" si="9"/>
        <v>0</v>
      </c>
      <c r="BL154" s="13" t="s">
        <v>197</v>
      </c>
      <c r="BM154" s="148" t="s">
        <v>601</v>
      </c>
    </row>
    <row r="155" spans="2:65" s="1" customFormat="1" ht="16.5" customHeight="1">
      <c r="B155" s="135"/>
      <c r="C155" s="136" t="s">
        <v>7</v>
      </c>
      <c r="D155" s="136" t="s">
        <v>134</v>
      </c>
      <c r="E155" s="137" t="s">
        <v>602</v>
      </c>
      <c r="F155" s="138" t="s">
        <v>603</v>
      </c>
      <c r="G155" s="139" t="s">
        <v>167</v>
      </c>
      <c r="H155" s="140">
        <v>4</v>
      </c>
      <c r="I155" s="141">
        <v>0</v>
      </c>
      <c r="J155" s="142">
        <f t="shared" si="0"/>
        <v>0</v>
      </c>
      <c r="K155" s="143"/>
      <c r="L155" s="28"/>
      <c r="M155" s="144" t="s">
        <v>1</v>
      </c>
      <c r="N155" s="145" t="s">
        <v>42</v>
      </c>
      <c r="P155" s="146">
        <f t="shared" si="1"/>
        <v>0</v>
      </c>
      <c r="Q155" s="146">
        <v>2.0000000000000002E-5</v>
      </c>
      <c r="R155" s="146">
        <f t="shared" si="2"/>
        <v>8.0000000000000007E-5</v>
      </c>
      <c r="S155" s="146">
        <v>0</v>
      </c>
      <c r="T155" s="147">
        <f t="shared" si="3"/>
        <v>0</v>
      </c>
      <c r="AR155" s="148" t="s">
        <v>197</v>
      </c>
      <c r="AT155" s="148" t="s">
        <v>134</v>
      </c>
      <c r="AU155" s="148" t="s">
        <v>139</v>
      </c>
      <c r="AY155" s="13" t="s">
        <v>131</v>
      </c>
      <c r="BE155" s="149">
        <f t="shared" si="4"/>
        <v>0</v>
      </c>
      <c r="BF155" s="149">
        <f t="shared" si="5"/>
        <v>0</v>
      </c>
      <c r="BG155" s="149">
        <f t="shared" si="6"/>
        <v>0</v>
      </c>
      <c r="BH155" s="149">
        <f t="shared" si="7"/>
        <v>0</v>
      </c>
      <c r="BI155" s="149">
        <f t="shared" si="8"/>
        <v>0</v>
      </c>
      <c r="BJ155" s="13" t="s">
        <v>139</v>
      </c>
      <c r="BK155" s="149">
        <f t="shared" si="9"/>
        <v>0</v>
      </c>
      <c r="BL155" s="13" t="s">
        <v>197</v>
      </c>
      <c r="BM155" s="148" t="s">
        <v>604</v>
      </c>
    </row>
    <row r="156" spans="2:65" s="1" customFormat="1" ht="24.15" customHeight="1">
      <c r="B156" s="135"/>
      <c r="C156" s="155" t="s">
        <v>217</v>
      </c>
      <c r="D156" s="155" t="s">
        <v>280</v>
      </c>
      <c r="E156" s="156" t="s">
        <v>605</v>
      </c>
      <c r="F156" s="157" t="s">
        <v>606</v>
      </c>
      <c r="G156" s="158" t="s">
        <v>167</v>
      </c>
      <c r="H156" s="159">
        <v>4</v>
      </c>
      <c r="I156" s="160">
        <v>0</v>
      </c>
      <c r="J156" s="161">
        <f t="shared" si="0"/>
        <v>0</v>
      </c>
      <c r="K156" s="162"/>
      <c r="L156" s="163"/>
      <c r="M156" s="164" t="s">
        <v>1</v>
      </c>
      <c r="N156" s="165" t="s">
        <v>42</v>
      </c>
      <c r="P156" s="146">
        <f t="shared" si="1"/>
        <v>0</v>
      </c>
      <c r="Q156" s="146">
        <v>6.9999999999999994E-5</v>
      </c>
      <c r="R156" s="146">
        <f t="shared" si="2"/>
        <v>2.7999999999999998E-4</v>
      </c>
      <c r="S156" s="146">
        <v>0</v>
      </c>
      <c r="T156" s="147">
        <f t="shared" si="3"/>
        <v>0</v>
      </c>
      <c r="AR156" s="148" t="s">
        <v>276</v>
      </c>
      <c r="AT156" s="148" t="s">
        <v>280</v>
      </c>
      <c r="AU156" s="148" t="s">
        <v>139</v>
      </c>
      <c r="AY156" s="13" t="s">
        <v>131</v>
      </c>
      <c r="BE156" s="149">
        <f t="shared" si="4"/>
        <v>0</v>
      </c>
      <c r="BF156" s="149">
        <f t="shared" si="5"/>
        <v>0</v>
      </c>
      <c r="BG156" s="149">
        <f t="shared" si="6"/>
        <v>0</v>
      </c>
      <c r="BH156" s="149">
        <f t="shared" si="7"/>
        <v>0</v>
      </c>
      <c r="BI156" s="149">
        <f t="shared" si="8"/>
        <v>0</v>
      </c>
      <c r="BJ156" s="13" t="s">
        <v>139</v>
      </c>
      <c r="BK156" s="149">
        <f t="shared" si="9"/>
        <v>0</v>
      </c>
      <c r="BL156" s="13" t="s">
        <v>197</v>
      </c>
      <c r="BM156" s="148" t="s">
        <v>607</v>
      </c>
    </row>
    <row r="157" spans="2:65" s="1" customFormat="1" ht="24.15" customHeight="1">
      <c r="B157" s="135"/>
      <c r="C157" s="136" t="s">
        <v>225</v>
      </c>
      <c r="D157" s="136" t="s">
        <v>134</v>
      </c>
      <c r="E157" s="137" t="s">
        <v>608</v>
      </c>
      <c r="F157" s="138" t="s">
        <v>609</v>
      </c>
      <c r="G157" s="139" t="s">
        <v>191</v>
      </c>
      <c r="H157" s="140">
        <v>33.6</v>
      </c>
      <c r="I157" s="141">
        <v>0</v>
      </c>
      <c r="J157" s="142">
        <f t="shared" si="0"/>
        <v>0</v>
      </c>
      <c r="K157" s="143"/>
      <c r="L157" s="28"/>
      <c r="M157" s="144" t="s">
        <v>1</v>
      </c>
      <c r="N157" s="145" t="s">
        <v>42</v>
      </c>
      <c r="P157" s="146">
        <f t="shared" si="1"/>
        <v>0</v>
      </c>
      <c r="Q157" s="146">
        <v>3.8999999999999999E-4</v>
      </c>
      <c r="R157" s="146">
        <f t="shared" si="2"/>
        <v>1.3104000000000001E-2</v>
      </c>
      <c r="S157" s="146">
        <v>0</v>
      </c>
      <c r="T157" s="147">
        <f t="shared" si="3"/>
        <v>0</v>
      </c>
      <c r="AR157" s="148" t="s">
        <v>197</v>
      </c>
      <c r="AT157" s="148" t="s">
        <v>134</v>
      </c>
      <c r="AU157" s="148" t="s">
        <v>139</v>
      </c>
      <c r="AY157" s="13" t="s">
        <v>131</v>
      </c>
      <c r="BE157" s="149">
        <f t="shared" si="4"/>
        <v>0</v>
      </c>
      <c r="BF157" s="149">
        <f t="shared" si="5"/>
        <v>0</v>
      </c>
      <c r="BG157" s="149">
        <f t="shared" si="6"/>
        <v>0</v>
      </c>
      <c r="BH157" s="149">
        <f t="shared" si="7"/>
        <v>0</v>
      </c>
      <c r="BI157" s="149">
        <f t="shared" si="8"/>
        <v>0</v>
      </c>
      <c r="BJ157" s="13" t="s">
        <v>139</v>
      </c>
      <c r="BK157" s="149">
        <f t="shared" si="9"/>
        <v>0</v>
      </c>
      <c r="BL157" s="13" t="s">
        <v>197</v>
      </c>
      <c r="BM157" s="148" t="s">
        <v>610</v>
      </c>
    </row>
    <row r="158" spans="2:65" s="1" customFormat="1" ht="24.15" customHeight="1">
      <c r="B158" s="135"/>
      <c r="C158" s="136" t="s">
        <v>231</v>
      </c>
      <c r="D158" s="136" t="s">
        <v>134</v>
      </c>
      <c r="E158" s="137" t="s">
        <v>611</v>
      </c>
      <c r="F158" s="138" t="s">
        <v>612</v>
      </c>
      <c r="G158" s="139" t="s">
        <v>191</v>
      </c>
      <c r="H158" s="140">
        <v>33.6</v>
      </c>
      <c r="I158" s="141">
        <v>0</v>
      </c>
      <c r="J158" s="142">
        <f t="shared" si="0"/>
        <v>0</v>
      </c>
      <c r="K158" s="143"/>
      <c r="L158" s="28"/>
      <c r="M158" s="144" t="s">
        <v>1</v>
      </c>
      <c r="N158" s="145" t="s">
        <v>42</v>
      </c>
      <c r="P158" s="146">
        <f t="shared" si="1"/>
        <v>0</v>
      </c>
      <c r="Q158" s="146">
        <v>1.0000000000000001E-5</v>
      </c>
      <c r="R158" s="146">
        <f t="shared" si="2"/>
        <v>3.3600000000000004E-4</v>
      </c>
      <c r="S158" s="146">
        <v>0</v>
      </c>
      <c r="T158" s="147">
        <f t="shared" si="3"/>
        <v>0</v>
      </c>
      <c r="AR158" s="148" t="s">
        <v>197</v>
      </c>
      <c r="AT158" s="148" t="s">
        <v>134</v>
      </c>
      <c r="AU158" s="148" t="s">
        <v>139</v>
      </c>
      <c r="AY158" s="13" t="s">
        <v>131</v>
      </c>
      <c r="BE158" s="149">
        <f t="shared" si="4"/>
        <v>0</v>
      </c>
      <c r="BF158" s="149">
        <f t="shared" si="5"/>
        <v>0</v>
      </c>
      <c r="BG158" s="149">
        <f t="shared" si="6"/>
        <v>0</v>
      </c>
      <c r="BH158" s="149">
        <f t="shared" si="7"/>
        <v>0</v>
      </c>
      <c r="BI158" s="149">
        <f t="shared" si="8"/>
        <v>0</v>
      </c>
      <c r="BJ158" s="13" t="s">
        <v>139</v>
      </c>
      <c r="BK158" s="149">
        <f t="shared" si="9"/>
        <v>0</v>
      </c>
      <c r="BL158" s="13" t="s">
        <v>197</v>
      </c>
      <c r="BM158" s="148" t="s">
        <v>613</v>
      </c>
    </row>
    <row r="159" spans="2:65" s="1" customFormat="1" ht="24.15" customHeight="1">
      <c r="B159" s="135"/>
      <c r="C159" s="136" t="s">
        <v>236</v>
      </c>
      <c r="D159" s="136" t="s">
        <v>134</v>
      </c>
      <c r="E159" s="137" t="s">
        <v>614</v>
      </c>
      <c r="F159" s="138" t="s">
        <v>615</v>
      </c>
      <c r="G159" s="139" t="s">
        <v>402</v>
      </c>
      <c r="H159" s="166">
        <v>0</v>
      </c>
      <c r="I159" s="141">
        <v>0</v>
      </c>
      <c r="J159" s="142">
        <f t="shared" si="0"/>
        <v>0</v>
      </c>
      <c r="K159" s="143"/>
      <c r="L159" s="28"/>
      <c r="M159" s="144" t="s">
        <v>1</v>
      </c>
      <c r="N159" s="145" t="s">
        <v>42</v>
      </c>
      <c r="P159" s="146">
        <f t="shared" si="1"/>
        <v>0</v>
      </c>
      <c r="Q159" s="146">
        <v>0</v>
      </c>
      <c r="R159" s="146">
        <f t="shared" si="2"/>
        <v>0</v>
      </c>
      <c r="S159" s="146">
        <v>0</v>
      </c>
      <c r="T159" s="147">
        <f t="shared" si="3"/>
        <v>0</v>
      </c>
      <c r="AR159" s="148" t="s">
        <v>197</v>
      </c>
      <c r="AT159" s="148" t="s">
        <v>134</v>
      </c>
      <c r="AU159" s="148" t="s">
        <v>139</v>
      </c>
      <c r="AY159" s="13" t="s">
        <v>131</v>
      </c>
      <c r="BE159" s="149">
        <f t="shared" si="4"/>
        <v>0</v>
      </c>
      <c r="BF159" s="149">
        <f t="shared" si="5"/>
        <v>0</v>
      </c>
      <c r="BG159" s="149">
        <f t="shared" si="6"/>
        <v>0</v>
      </c>
      <c r="BH159" s="149">
        <f t="shared" si="7"/>
        <v>0</v>
      </c>
      <c r="BI159" s="149">
        <f t="shared" si="8"/>
        <v>0</v>
      </c>
      <c r="BJ159" s="13" t="s">
        <v>139</v>
      </c>
      <c r="BK159" s="149">
        <f t="shared" si="9"/>
        <v>0</v>
      </c>
      <c r="BL159" s="13" t="s">
        <v>197</v>
      </c>
      <c r="BM159" s="148" t="s">
        <v>616</v>
      </c>
    </row>
    <row r="160" spans="2:65" s="11" customFormat="1" ht="22.95" customHeight="1">
      <c r="B160" s="123"/>
      <c r="D160" s="124" t="s">
        <v>75</v>
      </c>
      <c r="E160" s="133" t="s">
        <v>229</v>
      </c>
      <c r="F160" s="133" t="s">
        <v>230</v>
      </c>
      <c r="I160" s="126"/>
      <c r="J160" s="134">
        <f>BK160</f>
        <v>0</v>
      </c>
      <c r="L160" s="123"/>
      <c r="M160" s="128"/>
      <c r="P160" s="129">
        <f>SUM(P161:P176)</f>
        <v>0</v>
      </c>
      <c r="R160" s="129">
        <f>SUM(R161:R176)</f>
        <v>0.20932000000000001</v>
      </c>
      <c r="T160" s="130">
        <f>SUM(T161:T176)</f>
        <v>0</v>
      </c>
      <c r="AR160" s="124" t="s">
        <v>139</v>
      </c>
      <c r="AT160" s="131" t="s">
        <v>75</v>
      </c>
      <c r="AU160" s="131" t="s">
        <v>84</v>
      </c>
      <c r="AY160" s="124" t="s">
        <v>131</v>
      </c>
      <c r="BK160" s="132">
        <f>SUM(BK161:BK176)</f>
        <v>0</v>
      </c>
    </row>
    <row r="161" spans="2:65" s="1" customFormat="1" ht="24.15" customHeight="1">
      <c r="B161" s="135"/>
      <c r="C161" s="136" t="s">
        <v>240</v>
      </c>
      <c r="D161" s="136" t="s">
        <v>134</v>
      </c>
      <c r="E161" s="137" t="s">
        <v>617</v>
      </c>
      <c r="F161" s="138" t="s">
        <v>618</v>
      </c>
      <c r="G161" s="139" t="s">
        <v>167</v>
      </c>
      <c r="H161" s="140">
        <v>3</v>
      </c>
      <c r="I161" s="141">
        <v>0</v>
      </c>
      <c r="J161" s="142">
        <f t="shared" ref="J161:J176" si="10">ROUND(I161*H161,2)</f>
        <v>0</v>
      </c>
      <c r="K161" s="143"/>
      <c r="L161" s="28"/>
      <c r="M161" s="144" t="s">
        <v>1</v>
      </c>
      <c r="N161" s="145" t="s">
        <v>42</v>
      </c>
      <c r="P161" s="146">
        <f t="shared" ref="P161:P176" si="11">O161*H161</f>
        <v>0</v>
      </c>
      <c r="Q161" s="146">
        <v>1.7000000000000001E-4</v>
      </c>
      <c r="R161" s="146">
        <f t="shared" ref="R161:R176" si="12">Q161*H161</f>
        <v>5.1000000000000004E-4</v>
      </c>
      <c r="S161" s="146">
        <v>0</v>
      </c>
      <c r="T161" s="147">
        <f t="shared" ref="T161:T176" si="13">S161*H161</f>
        <v>0</v>
      </c>
      <c r="AR161" s="148" t="s">
        <v>197</v>
      </c>
      <c r="AT161" s="148" t="s">
        <v>134</v>
      </c>
      <c r="AU161" s="148" t="s">
        <v>139</v>
      </c>
      <c r="AY161" s="13" t="s">
        <v>131</v>
      </c>
      <c r="BE161" s="149">
        <f t="shared" ref="BE161:BE176" si="14">IF(N161="základná",J161,0)</f>
        <v>0</v>
      </c>
      <c r="BF161" s="149">
        <f t="shared" ref="BF161:BF176" si="15">IF(N161="znížená",J161,0)</f>
        <v>0</v>
      </c>
      <c r="BG161" s="149">
        <f t="shared" ref="BG161:BG176" si="16">IF(N161="zákl. prenesená",J161,0)</f>
        <v>0</v>
      </c>
      <c r="BH161" s="149">
        <f t="shared" ref="BH161:BH176" si="17">IF(N161="zníž. prenesená",J161,0)</f>
        <v>0</v>
      </c>
      <c r="BI161" s="149">
        <f t="shared" ref="BI161:BI176" si="18">IF(N161="nulová",J161,0)</f>
        <v>0</v>
      </c>
      <c r="BJ161" s="13" t="s">
        <v>139</v>
      </c>
      <c r="BK161" s="149">
        <f t="shared" ref="BK161:BK176" si="19">ROUND(I161*H161,2)</f>
        <v>0</v>
      </c>
      <c r="BL161" s="13" t="s">
        <v>197</v>
      </c>
      <c r="BM161" s="148" t="s">
        <v>619</v>
      </c>
    </row>
    <row r="162" spans="2:65" s="1" customFormat="1" ht="24.15" customHeight="1">
      <c r="B162" s="135"/>
      <c r="C162" s="155" t="s">
        <v>244</v>
      </c>
      <c r="D162" s="155" t="s">
        <v>280</v>
      </c>
      <c r="E162" s="156" t="s">
        <v>620</v>
      </c>
      <c r="F162" s="157" t="s">
        <v>621</v>
      </c>
      <c r="G162" s="158" t="s">
        <v>167</v>
      </c>
      <c r="H162" s="159">
        <v>4</v>
      </c>
      <c r="I162" s="160">
        <v>0</v>
      </c>
      <c r="J162" s="161">
        <f t="shared" si="10"/>
        <v>0</v>
      </c>
      <c r="K162" s="162"/>
      <c r="L162" s="163"/>
      <c r="M162" s="164" t="s">
        <v>1</v>
      </c>
      <c r="N162" s="165" t="s">
        <v>42</v>
      </c>
      <c r="P162" s="146">
        <f t="shared" si="11"/>
        <v>0</v>
      </c>
      <c r="Q162" s="146">
        <v>2.75E-2</v>
      </c>
      <c r="R162" s="146">
        <f t="shared" si="12"/>
        <v>0.11</v>
      </c>
      <c r="S162" s="146">
        <v>0</v>
      </c>
      <c r="T162" s="147">
        <f t="shared" si="13"/>
        <v>0</v>
      </c>
      <c r="AR162" s="148" t="s">
        <v>276</v>
      </c>
      <c r="AT162" s="148" t="s">
        <v>280</v>
      </c>
      <c r="AU162" s="148" t="s">
        <v>139</v>
      </c>
      <c r="AY162" s="13" t="s">
        <v>131</v>
      </c>
      <c r="BE162" s="149">
        <f t="shared" si="14"/>
        <v>0</v>
      </c>
      <c r="BF162" s="149">
        <f t="shared" si="15"/>
        <v>0</v>
      </c>
      <c r="BG162" s="149">
        <f t="shared" si="16"/>
        <v>0</v>
      </c>
      <c r="BH162" s="149">
        <f t="shared" si="17"/>
        <v>0</v>
      </c>
      <c r="BI162" s="149">
        <f t="shared" si="18"/>
        <v>0</v>
      </c>
      <c r="BJ162" s="13" t="s">
        <v>139</v>
      </c>
      <c r="BK162" s="149">
        <f t="shared" si="19"/>
        <v>0</v>
      </c>
      <c r="BL162" s="13" t="s">
        <v>197</v>
      </c>
      <c r="BM162" s="148" t="s">
        <v>622</v>
      </c>
    </row>
    <row r="163" spans="2:65" s="1" customFormat="1" ht="21.75" customHeight="1">
      <c r="B163" s="135"/>
      <c r="C163" s="136" t="s">
        <v>250</v>
      </c>
      <c r="D163" s="136" t="s">
        <v>134</v>
      </c>
      <c r="E163" s="137" t="s">
        <v>623</v>
      </c>
      <c r="F163" s="138" t="s">
        <v>624</v>
      </c>
      <c r="G163" s="139" t="s">
        <v>167</v>
      </c>
      <c r="H163" s="140">
        <v>2</v>
      </c>
      <c r="I163" s="141">
        <v>0</v>
      </c>
      <c r="J163" s="142">
        <f t="shared" si="10"/>
        <v>0</v>
      </c>
      <c r="K163" s="143"/>
      <c r="L163" s="28"/>
      <c r="M163" s="144" t="s">
        <v>1</v>
      </c>
      <c r="N163" s="145" t="s">
        <v>42</v>
      </c>
      <c r="P163" s="146">
        <f t="shared" si="11"/>
        <v>0</v>
      </c>
      <c r="Q163" s="146">
        <v>1.1E-4</v>
      </c>
      <c r="R163" s="146">
        <f t="shared" si="12"/>
        <v>2.2000000000000001E-4</v>
      </c>
      <c r="S163" s="146">
        <v>0</v>
      </c>
      <c r="T163" s="147">
        <f t="shared" si="13"/>
        <v>0</v>
      </c>
      <c r="AR163" s="148" t="s">
        <v>197</v>
      </c>
      <c r="AT163" s="148" t="s">
        <v>134</v>
      </c>
      <c r="AU163" s="148" t="s">
        <v>139</v>
      </c>
      <c r="AY163" s="13" t="s">
        <v>131</v>
      </c>
      <c r="BE163" s="149">
        <f t="shared" si="14"/>
        <v>0</v>
      </c>
      <c r="BF163" s="149">
        <f t="shared" si="15"/>
        <v>0</v>
      </c>
      <c r="BG163" s="149">
        <f t="shared" si="16"/>
        <v>0</v>
      </c>
      <c r="BH163" s="149">
        <f t="shared" si="17"/>
        <v>0</v>
      </c>
      <c r="BI163" s="149">
        <f t="shared" si="18"/>
        <v>0</v>
      </c>
      <c r="BJ163" s="13" t="s">
        <v>139</v>
      </c>
      <c r="BK163" s="149">
        <f t="shared" si="19"/>
        <v>0</v>
      </c>
      <c r="BL163" s="13" t="s">
        <v>197</v>
      </c>
      <c r="BM163" s="148" t="s">
        <v>625</v>
      </c>
    </row>
    <row r="164" spans="2:65" s="1" customFormat="1" ht="16.5" customHeight="1">
      <c r="B164" s="135"/>
      <c r="C164" s="155" t="s">
        <v>254</v>
      </c>
      <c r="D164" s="155" t="s">
        <v>280</v>
      </c>
      <c r="E164" s="156" t="s">
        <v>626</v>
      </c>
      <c r="F164" s="157" t="s">
        <v>627</v>
      </c>
      <c r="G164" s="158" t="s">
        <v>167</v>
      </c>
      <c r="H164" s="159">
        <v>2</v>
      </c>
      <c r="I164" s="160">
        <v>0</v>
      </c>
      <c r="J164" s="161">
        <f t="shared" si="10"/>
        <v>0</v>
      </c>
      <c r="K164" s="162"/>
      <c r="L164" s="163"/>
      <c r="M164" s="164" t="s">
        <v>1</v>
      </c>
      <c r="N164" s="165" t="s">
        <v>42</v>
      </c>
      <c r="P164" s="146">
        <f t="shared" si="11"/>
        <v>0</v>
      </c>
      <c r="Q164" s="146">
        <v>0.02</v>
      </c>
      <c r="R164" s="146">
        <f t="shared" si="12"/>
        <v>0.04</v>
      </c>
      <c r="S164" s="146">
        <v>0</v>
      </c>
      <c r="T164" s="147">
        <f t="shared" si="13"/>
        <v>0</v>
      </c>
      <c r="AR164" s="148" t="s">
        <v>276</v>
      </c>
      <c r="AT164" s="148" t="s">
        <v>280</v>
      </c>
      <c r="AU164" s="148" t="s">
        <v>139</v>
      </c>
      <c r="AY164" s="13" t="s">
        <v>131</v>
      </c>
      <c r="BE164" s="149">
        <f t="shared" si="14"/>
        <v>0</v>
      </c>
      <c r="BF164" s="149">
        <f t="shared" si="15"/>
        <v>0</v>
      </c>
      <c r="BG164" s="149">
        <f t="shared" si="16"/>
        <v>0</v>
      </c>
      <c r="BH164" s="149">
        <f t="shared" si="17"/>
        <v>0</v>
      </c>
      <c r="BI164" s="149">
        <f t="shared" si="18"/>
        <v>0</v>
      </c>
      <c r="BJ164" s="13" t="s">
        <v>139</v>
      </c>
      <c r="BK164" s="149">
        <f t="shared" si="19"/>
        <v>0</v>
      </c>
      <c r="BL164" s="13" t="s">
        <v>197</v>
      </c>
      <c r="BM164" s="148" t="s">
        <v>628</v>
      </c>
    </row>
    <row r="165" spans="2:65" s="1" customFormat="1" ht="21.75" customHeight="1">
      <c r="B165" s="135"/>
      <c r="C165" s="136" t="s">
        <v>260</v>
      </c>
      <c r="D165" s="136" t="s">
        <v>134</v>
      </c>
      <c r="E165" s="137" t="s">
        <v>629</v>
      </c>
      <c r="F165" s="138" t="s">
        <v>630</v>
      </c>
      <c r="G165" s="139" t="s">
        <v>137</v>
      </c>
      <c r="H165" s="140">
        <v>10.28</v>
      </c>
      <c r="I165" s="141">
        <v>0</v>
      </c>
      <c r="J165" s="142">
        <f t="shared" si="10"/>
        <v>0</v>
      </c>
      <c r="K165" s="143"/>
      <c r="L165" s="28"/>
      <c r="M165" s="144" t="s">
        <v>1</v>
      </c>
      <c r="N165" s="145" t="s">
        <v>42</v>
      </c>
      <c r="P165" s="146">
        <f t="shared" si="11"/>
        <v>0</v>
      </c>
      <c r="Q165" s="146">
        <v>0</v>
      </c>
      <c r="R165" s="146">
        <f t="shared" si="12"/>
        <v>0</v>
      </c>
      <c r="S165" s="146">
        <v>0</v>
      </c>
      <c r="T165" s="147">
        <f t="shared" si="13"/>
        <v>0</v>
      </c>
      <c r="AR165" s="148" t="s">
        <v>197</v>
      </c>
      <c r="AT165" s="148" t="s">
        <v>134</v>
      </c>
      <c r="AU165" s="148" t="s">
        <v>139</v>
      </c>
      <c r="AY165" s="13" t="s">
        <v>131</v>
      </c>
      <c r="BE165" s="149">
        <f t="shared" si="14"/>
        <v>0</v>
      </c>
      <c r="BF165" s="149">
        <f t="shared" si="15"/>
        <v>0</v>
      </c>
      <c r="BG165" s="149">
        <f t="shared" si="16"/>
        <v>0</v>
      </c>
      <c r="BH165" s="149">
        <f t="shared" si="17"/>
        <v>0</v>
      </c>
      <c r="BI165" s="149">
        <f t="shared" si="18"/>
        <v>0</v>
      </c>
      <c r="BJ165" s="13" t="s">
        <v>139</v>
      </c>
      <c r="BK165" s="149">
        <f t="shared" si="19"/>
        <v>0</v>
      </c>
      <c r="BL165" s="13" t="s">
        <v>197</v>
      </c>
      <c r="BM165" s="148" t="s">
        <v>631</v>
      </c>
    </row>
    <row r="166" spans="2:65" s="1" customFormat="1" ht="24.15" customHeight="1">
      <c r="B166" s="135"/>
      <c r="C166" s="136" t="s">
        <v>266</v>
      </c>
      <c r="D166" s="136" t="s">
        <v>134</v>
      </c>
      <c r="E166" s="137" t="s">
        <v>632</v>
      </c>
      <c r="F166" s="138" t="s">
        <v>633</v>
      </c>
      <c r="G166" s="139" t="s">
        <v>167</v>
      </c>
      <c r="H166" s="140">
        <v>3</v>
      </c>
      <c r="I166" s="141">
        <v>0</v>
      </c>
      <c r="J166" s="142">
        <f t="shared" si="10"/>
        <v>0</v>
      </c>
      <c r="K166" s="143"/>
      <c r="L166" s="28"/>
      <c r="M166" s="144" t="s">
        <v>1</v>
      </c>
      <c r="N166" s="145" t="s">
        <v>42</v>
      </c>
      <c r="P166" s="146">
        <f t="shared" si="11"/>
        <v>0</v>
      </c>
      <c r="Q166" s="146">
        <v>2.7999999999999998E-4</v>
      </c>
      <c r="R166" s="146">
        <f t="shared" si="12"/>
        <v>8.3999999999999993E-4</v>
      </c>
      <c r="S166" s="146">
        <v>0</v>
      </c>
      <c r="T166" s="147">
        <f t="shared" si="13"/>
        <v>0</v>
      </c>
      <c r="AR166" s="148" t="s">
        <v>197</v>
      </c>
      <c r="AT166" s="148" t="s">
        <v>134</v>
      </c>
      <c r="AU166" s="148" t="s">
        <v>139</v>
      </c>
      <c r="AY166" s="13" t="s">
        <v>131</v>
      </c>
      <c r="BE166" s="149">
        <f t="shared" si="14"/>
        <v>0</v>
      </c>
      <c r="BF166" s="149">
        <f t="shared" si="15"/>
        <v>0</v>
      </c>
      <c r="BG166" s="149">
        <f t="shared" si="16"/>
        <v>0</v>
      </c>
      <c r="BH166" s="149">
        <f t="shared" si="17"/>
        <v>0</v>
      </c>
      <c r="BI166" s="149">
        <f t="shared" si="18"/>
        <v>0</v>
      </c>
      <c r="BJ166" s="13" t="s">
        <v>139</v>
      </c>
      <c r="BK166" s="149">
        <f t="shared" si="19"/>
        <v>0</v>
      </c>
      <c r="BL166" s="13" t="s">
        <v>197</v>
      </c>
      <c r="BM166" s="148" t="s">
        <v>634</v>
      </c>
    </row>
    <row r="167" spans="2:65" s="1" customFormat="1" ht="16.5" customHeight="1">
      <c r="B167" s="135"/>
      <c r="C167" s="155" t="s">
        <v>270</v>
      </c>
      <c r="D167" s="155" t="s">
        <v>280</v>
      </c>
      <c r="E167" s="156" t="s">
        <v>635</v>
      </c>
      <c r="F167" s="157" t="s">
        <v>636</v>
      </c>
      <c r="G167" s="158" t="s">
        <v>167</v>
      </c>
      <c r="H167" s="159">
        <v>3</v>
      </c>
      <c r="I167" s="160">
        <v>0</v>
      </c>
      <c r="J167" s="161">
        <f t="shared" si="10"/>
        <v>0</v>
      </c>
      <c r="K167" s="162"/>
      <c r="L167" s="163"/>
      <c r="M167" s="164" t="s">
        <v>1</v>
      </c>
      <c r="N167" s="165" t="s">
        <v>42</v>
      </c>
      <c r="P167" s="146">
        <f t="shared" si="11"/>
        <v>0</v>
      </c>
      <c r="Q167" s="146">
        <v>1.41E-2</v>
      </c>
      <c r="R167" s="146">
        <f t="shared" si="12"/>
        <v>4.2299999999999997E-2</v>
      </c>
      <c r="S167" s="146">
        <v>0</v>
      </c>
      <c r="T167" s="147">
        <f t="shared" si="13"/>
        <v>0</v>
      </c>
      <c r="AR167" s="148" t="s">
        <v>276</v>
      </c>
      <c r="AT167" s="148" t="s">
        <v>280</v>
      </c>
      <c r="AU167" s="148" t="s">
        <v>139</v>
      </c>
      <c r="AY167" s="13" t="s">
        <v>131</v>
      </c>
      <c r="BE167" s="149">
        <f t="shared" si="14"/>
        <v>0</v>
      </c>
      <c r="BF167" s="149">
        <f t="shared" si="15"/>
        <v>0</v>
      </c>
      <c r="BG167" s="149">
        <f t="shared" si="16"/>
        <v>0</v>
      </c>
      <c r="BH167" s="149">
        <f t="shared" si="17"/>
        <v>0</v>
      </c>
      <c r="BI167" s="149">
        <f t="shared" si="18"/>
        <v>0</v>
      </c>
      <c r="BJ167" s="13" t="s">
        <v>139</v>
      </c>
      <c r="BK167" s="149">
        <f t="shared" si="19"/>
        <v>0</v>
      </c>
      <c r="BL167" s="13" t="s">
        <v>197</v>
      </c>
      <c r="BM167" s="148" t="s">
        <v>637</v>
      </c>
    </row>
    <row r="168" spans="2:65" s="1" customFormat="1" ht="16.5" customHeight="1">
      <c r="B168" s="135"/>
      <c r="C168" s="136" t="s">
        <v>276</v>
      </c>
      <c r="D168" s="136" t="s">
        <v>134</v>
      </c>
      <c r="E168" s="137" t="s">
        <v>638</v>
      </c>
      <c r="F168" s="138" t="s">
        <v>639</v>
      </c>
      <c r="G168" s="139" t="s">
        <v>167</v>
      </c>
      <c r="H168" s="140">
        <v>3</v>
      </c>
      <c r="I168" s="141">
        <v>0</v>
      </c>
      <c r="J168" s="142">
        <f t="shared" si="10"/>
        <v>0</v>
      </c>
      <c r="K168" s="143"/>
      <c r="L168" s="28"/>
      <c r="M168" s="144" t="s">
        <v>1</v>
      </c>
      <c r="N168" s="145" t="s">
        <v>42</v>
      </c>
      <c r="P168" s="146">
        <f t="shared" si="11"/>
        <v>0</v>
      </c>
      <c r="Q168" s="146">
        <v>0</v>
      </c>
      <c r="R168" s="146">
        <f t="shared" si="12"/>
        <v>0</v>
      </c>
      <c r="S168" s="146">
        <v>0</v>
      </c>
      <c r="T168" s="147">
        <f t="shared" si="13"/>
        <v>0</v>
      </c>
      <c r="AR168" s="148" t="s">
        <v>197</v>
      </c>
      <c r="AT168" s="148" t="s">
        <v>134</v>
      </c>
      <c r="AU168" s="148" t="s">
        <v>139</v>
      </c>
      <c r="AY168" s="13" t="s">
        <v>131</v>
      </c>
      <c r="BE168" s="149">
        <f t="shared" si="14"/>
        <v>0</v>
      </c>
      <c r="BF168" s="149">
        <f t="shared" si="15"/>
        <v>0</v>
      </c>
      <c r="BG168" s="149">
        <f t="shared" si="16"/>
        <v>0</v>
      </c>
      <c r="BH168" s="149">
        <f t="shared" si="17"/>
        <v>0</v>
      </c>
      <c r="BI168" s="149">
        <f t="shared" si="18"/>
        <v>0</v>
      </c>
      <c r="BJ168" s="13" t="s">
        <v>139</v>
      </c>
      <c r="BK168" s="149">
        <f t="shared" si="19"/>
        <v>0</v>
      </c>
      <c r="BL168" s="13" t="s">
        <v>197</v>
      </c>
      <c r="BM168" s="148" t="s">
        <v>640</v>
      </c>
    </row>
    <row r="169" spans="2:65" s="1" customFormat="1" ht="16.5" customHeight="1">
      <c r="B169" s="135"/>
      <c r="C169" s="155" t="s">
        <v>284</v>
      </c>
      <c r="D169" s="155" t="s">
        <v>280</v>
      </c>
      <c r="E169" s="156" t="s">
        <v>641</v>
      </c>
      <c r="F169" s="157" t="s">
        <v>642</v>
      </c>
      <c r="G169" s="158" t="s">
        <v>167</v>
      </c>
      <c r="H169" s="159">
        <v>3</v>
      </c>
      <c r="I169" s="160">
        <v>0</v>
      </c>
      <c r="J169" s="161">
        <f t="shared" si="10"/>
        <v>0</v>
      </c>
      <c r="K169" s="162"/>
      <c r="L169" s="163"/>
      <c r="M169" s="164" t="s">
        <v>1</v>
      </c>
      <c r="N169" s="165" t="s">
        <v>42</v>
      </c>
      <c r="P169" s="146">
        <f t="shared" si="11"/>
        <v>0</v>
      </c>
      <c r="Q169" s="146">
        <v>2E-3</v>
      </c>
      <c r="R169" s="146">
        <f t="shared" si="12"/>
        <v>6.0000000000000001E-3</v>
      </c>
      <c r="S169" s="146">
        <v>0</v>
      </c>
      <c r="T169" s="147">
        <f t="shared" si="13"/>
        <v>0</v>
      </c>
      <c r="AR169" s="148" t="s">
        <v>276</v>
      </c>
      <c r="AT169" s="148" t="s">
        <v>280</v>
      </c>
      <c r="AU169" s="148" t="s">
        <v>139</v>
      </c>
      <c r="AY169" s="13" t="s">
        <v>131</v>
      </c>
      <c r="BE169" s="149">
        <f t="shared" si="14"/>
        <v>0</v>
      </c>
      <c r="BF169" s="149">
        <f t="shared" si="15"/>
        <v>0</v>
      </c>
      <c r="BG169" s="149">
        <f t="shared" si="16"/>
        <v>0</v>
      </c>
      <c r="BH169" s="149">
        <f t="shared" si="17"/>
        <v>0</v>
      </c>
      <c r="BI169" s="149">
        <f t="shared" si="18"/>
        <v>0</v>
      </c>
      <c r="BJ169" s="13" t="s">
        <v>139</v>
      </c>
      <c r="BK169" s="149">
        <f t="shared" si="19"/>
        <v>0</v>
      </c>
      <c r="BL169" s="13" t="s">
        <v>197</v>
      </c>
      <c r="BM169" s="148" t="s">
        <v>643</v>
      </c>
    </row>
    <row r="170" spans="2:65" s="1" customFormat="1" ht="16.5" customHeight="1">
      <c r="B170" s="135"/>
      <c r="C170" s="136" t="s">
        <v>289</v>
      </c>
      <c r="D170" s="136" t="s">
        <v>134</v>
      </c>
      <c r="E170" s="137" t="s">
        <v>644</v>
      </c>
      <c r="F170" s="138" t="s">
        <v>645</v>
      </c>
      <c r="G170" s="139" t="s">
        <v>167</v>
      </c>
      <c r="H170" s="140">
        <v>9</v>
      </c>
      <c r="I170" s="141">
        <v>0</v>
      </c>
      <c r="J170" s="142">
        <f t="shared" si="10"/>
        <v>0</v>
      </c>
      <c r="K170" s="143"/>
      <c r="L170" s="28"/>
      <c r="M170" s="144" t="s">
        <v>1</v>
      </c>
      <c r="N170" s="145" t="s">
        <v>42</v>
      </c>
      <c r="P170" s="146">
        <f t="shared" si="11"/>
        <v>0</v>
      </c>
      <c r="Q170" s="146">
        <v>8.0000000000000007E-5</v>
      </c>
      <c r="R170" s="146">
        <f t="shared" si="12"/>
        <v>7.2000000000000005E-4</v>
      </c>
      <c r="S170" s="146">
        <v>0</v>
      </c>
      <c r="T170" s="147">
        <f t="shared" si="13"/>
        <v>0</v>
      </c>
      <c r="AR170" s="148" t="s">
        <v>197</v>
      </c>
      <c r="AT170" s="148" t="s">
        <v>134</v>
      </c>
      <c r="AU170" s="148" t="s">
        <v>139</v>
      </c>
      <c r="AY170" s="13" t="s">
        <v>131</v>
      </c>
      <c r="BE170" s="149">
        <f t="shared" si="14"/>
        <v>0</v>
      </c>
      <c r="BF170" s="149">
        <f t="shared" si="15"/>
        <v>0</v>
      </c>
      <c r="BG170" s="149">
        <f t="shared" si="16"/>
        <v>0</v>
      </c>
      <c r="BH170" s="149">
        <f t="shared" si="17"/>
        <v>0</v>
      </c>
      <c r="BI170" s="149">
        <f t="shared" si="18"/>
        <v>0</v>
      </c>
      <c r="BJ170" s="13" t="s">
        <v>139</v>
      </c>
      <c r="BK170" s="149">
        <f t="shared" si="19"/>
        <v>0</v>
      </c>
      <c r="BL170" s="13" t="s">
        <v>197</v>
      </c>
      <c r="BM170" s="148" t="s">
        <v>646</v>
      </c>
    </row>
    <row r="171" spans="2:65" s="1" customFormat="1" ht="24.15" customHeight="1">
      <c r="B171" s="135"/>
      <c r="C171" s="155" t="s">
        <v>293</v>
      </c>
      <c r="D171" s="155" t="s">
        <v>280</v>
      </c>
      <c r="E171" s="156" t="s">
        <v>647</v>
      </c>
      <c r="F171" s="157" t="s">
        <v>648</v>
      </c>
      <c r="G171" s="158" t="s">
        <v>167</v>
      </c>
      <c r="H171" s="159">
        <v>9</v>
      </c>
      <c r="I171" s="160">
        <v>0</v>
      </c>
      <c r="J171" s="161">
        <f t="shared" si="10"/>
        <v>0</v>
      </c>
      <c r="K171" s="162"/>
      <c r="L171" s="163"/>
      <c r="M171" s="164" t="s">
        <v>1</v>
      </c>
      <c r="N171" s="165" t="s">
        <v>42</v>
      </c>
      <c r="P171" s="146">
        <f t="shared" si="11"/>
        <v>0</v>
      </c>
      <c r="Q171" s="146">
        <v>1.6000000000000001E-4</v>
      </c>
      <c r="R171" s="146">
        <f t="shared" si="12"/>
        <v>1.4400000000000001E-3</v>
      </c>
      <c r="S171" s="146">
        <v>0</v>
      </c>
      <c r="T171" s="147">
        <f t="shared" si="13"/>
        <v>0</v>
      </c>
      <c r="AR171" s="148" t="s">
        <v>276</v>
      </c>
      <c r="AT171" s="148" t="s">
        <v>280</v>
      </c>
      <c r="AU171" s="148" t="s">
        <v>139</v>
      </c>
      <c r="AY171" s="13" t="s">
        <v>131</v>
      </c>
      <c r="BE171" s="149">
        <f t="shared" si="14"/>
        <v>0</v>
      </c>
      <c r="BF171" s="149">
        <f t="shared" si="15"/>
        <v>0</v>
      </c>
      <c r="BG171" s="149">
        <f t="shared" si="16"/>
        <v>0</v>
      </c>
      <c r="BH171" s="149">
        <f t="shared" si="17"/>
        <v>0</v>
      </c>
      <c r="BI171" s="149">
        <f t="shared" si="18"/>
        <v>0</v>
      </c>
      <c r="BJ171" s="13" t="s">
        <v>139</v>
      </c>
      <c r="BK171" s="149">
        <f t="shared" si="19"/>
        <v>0</v>
      </c>
      <c r="BL171" s="13" t="s">
        <v>197</v>
      </c>
      <c r="BM171" s="148" t="s">
        <v>649</v>
      </c>
    </row>
    <row r="172" spans="2:65" s="1" customFormat="1" ht="33" customHeight="1">
      <c r="B172" s="135"/>
      <c r="C172" s="136" t="s">
        <v>415</v>
      </c>
      <c r="D172" s="136" t="s">
        <v>134</v>
      </c>
      <c r="E172" s="137" t="s">
        <v>650</v>
      </c>
      <c r="F172" s="138" t="s">
        <v>651</v>
      </c>
      <c r="G172" s="139" t="s">
        <v>167</v>
      </c>
      <c r="H172" s="140">
        <v>3</v>
      </c>
      <c r="I172" s="141">
        <v>0</v>
      </c>
      <c r="J172" s="142">
        <f t="shared" si="10"/>
        <v>0</v>
      </c>
      <c r="K172" s="143"/>
      <c r="L172" s="28"/>
      <c r="M172" s="144" t="s">
        <v>1</v>
      </c>
      <c r="N172" s="145" t="s">
        <v>42</v>
      </c>
      <c r="P172" s="146">
        <f t="shared" si="11"/>
        <v>0</v>
      </c>
      <c r="Q172" s="146">
        <v>1E-4</v>
      </c>
      <c r="R172" s="146">
        <f t="shared" si="12"/>
        <v>3.0000000000000003E-4</v>
      </c>
      <c r="S172" s="146">
        <v>0</v>
      </c>
      <c r="T172" s="147">
        <f t="shared" si="13"/>
        <v>0</v>
      </c>
      <c r="AR172" s="148" t="s">
        <v>197</v>
      </c>
      <c r="AT172" s="148" t="s">
        <v>134</v>
      </c>
      <c r="AU172" s="148" t="s">
        <v>139</v>
      </c>
      <c r="AY172" s="13" t="s">
        <v>131</v>
      </c>
      <c r="BE172" s="149">
        <f t="shared" si="14"/>
        <v>0</v>
      </c>
      <c r="BF172" s="149">
        <f t="shared" si="15"/>
        <v>0</v>
      </c>
      <c r="BG172" s="149">
        <f t="shared" si="16"/>
        <v>0</v>
      </c>
      <c r="BH172" s="149">
        <f t="shared" si="17"/>
        <v>0</v>
      </c>
      <c r="BI172" s="149">
        <f t="shared" si="18"/>
        <v>0</v>
      </c>
      <c r="BJ172" s="13" t="s">
        <v>139</v>
      </c>
      <c r="BK172" s="149">
        <f t="shared" si="19"/>
        <v>0</v>
      </c>
      <c r="BL172" s="13" t="s">
        <v>197</v>
      </c>
      <c r="BM172" s="148" t="s">
        <v>652</v>
      </c>
    </row>
    <row r="173" spans="2:65" s="1" customFormat="1" ht="16.5" customHeight="1">
      <c r="B173" s="135"/>
      <c r="C173" s="155" t="s">
        <v>419</v>
      </c>
      <c r="D173" s="155" t="s">
        <v>280</v>
      </c>
      <c r="E173" s="156" t="s">
        <v>653</v>
      </c>
      <c r="F173" s="157" t="s">
        <v>654</v>
      </c>
      <c r="G173" s="158" t="s">
        <v>167</v>
      </c>
      <c r="H173" s="159">
        <v>3</v>
      </c>
      <c r="I173" s="160">
        <v>0</v>
      </c>
      <c r="J173" s="161">
        <f t="shared" si="10"/>
        <v>0</v>
      </c>
      <c r="K173" s="162"/>
      <c r="L173" s="163"/>
      <c r="M173" s="164" t="s">
        <v>1</v>
      </c>
      <c r="N173" s="165" t="s">
        <v>42</v>
      </c>
      <c r="P173" s="146">
        <f t="shared" si="11"/>
        <v>0</v>
      </c>
      <c r="Q173" s="146">
        <v>2E-3</v>
      </c>
      <c r="R173" s="146">
        <f t="shared" si="12"/>
        <v>6.0000000000000001E-3</v>
      </c>
      <c r="S173" s="146">
        <v>0</v>
      </c>
      <c r="T173" s="147">
        <f t="shared" si="13"/>
        <v>0</v>
      </c>
      <c r="AR173" s="148" t="s">
        <v>276</v>
      </c>
      <c r="AT173" s="148" t="s">
        <v>280</v>
      </c>
      <c r="AU173" s="148" t="s">
        <v>139</v>
      </c>
      <c r="AY173" s="13" t="s">
        <v>131</v>
      </c>
      <c r="BE173" s="149">
        <f t="shared" si="14"/>
        <v>0</v>
      </c>
      <c r="BF173" s="149">
        <f t="shared" si="15"/>
        <v>0</v>
      </c>
      <c r="BG173" s="149">
        <f t="shared" si="16"/>
        <v>0</v>
      </c>
      <c r="BH173" s="149">
        <f t="shared" si="17"/>
        <v>0</v>
      </c>
      <c r="BI173" s="149">
        <f t="shared" si="18"/>
        <v>0</v>
      </c>
      <c r="BJ173" s="13" t="s">
        <v>139</v>
      </c>
      <c r="BK173" s="149">
        <f t="shared" si="19"/>
        <v>0</v>
      </c>
      <c r="BL173" s="13" t="s">
        <v>197</v>
      </c>
      <c r="BM173" s="148" t="s">
        <v>655</v>
      </c>
    </row>
    <row r="174" spans="2:65" s="1" customFormat="1" ht="24.15" customHeight="1">
      <c r="B174" s="135"/>
      <c r="C174" s="136" t="s">
        <v>423</v>
      </c>
      <c r="D174" s="136" t="s">
        <v>134</v>
      </c>
      <c r="E174" s="137" t="s">
        <v>656</v>
      </c>
      <c r="F174" s="138" t="s">
        <v>657</v>
      </c>
      <c r="G174" s="139" t="s">
        <v>167</v>
      </c>
      <c r="H174" s="140">
        <v>3</v>
      </c>
      <c r="I174" s="141">
        <v>0</v>
      </c>
      <c r="J174" s="142">
        <f t="shared" si="10"/>
        <v>0</v>
      </c>
      <c r="K174" s="143"/>
      <c r="L174" s="28"/>
      <c r="M174" s="144" t="s">
        <v>1</v>
      </c>
      <c r="N174" s="145" t="s">
        <v>42</v>
      </c>
      <c r="P174" s="146">
        <f t="shared" si="11"/>
        <v>0</v>
      </c>
      <c r="Q174" s="146">
        <v>0</v>
      </c>
      <c r="R174" s="146">
        <f t="shared" si="12"/>
        <v>0</v>
      </c>
      <c r="S174" s="146">
        <v>0</v>
      </c>
      <c r="T174" s="147">
        <f t="shared" si="13"/>
        <v>0</v>
      </c>
      <c r="AR174" s="148" t="s">
        <v>197</v>
      </c>
      <c r="AT174" s="148" t="s">
        <v>134</v>
      </c>
      <c r="AU174" s="148" t="s">
        <v>139</v>
      </c>
      <c r="AY174" s="13" t="s">
        <v>131</v>
      </c>
      <c r="BE174" s="149">
        <f t="shared" si="14"/>
        <v>0</v>
      </c>
      <c r="BF174" s="149">
        <f t="shared" si="15"/>
        <v>0</v>
      </c>
      <c r="BG174" s="149">
        <f t="shared" si="16"/>
        <v>0</v>
      </c>
      <c r="BH174" s="149">
        <f t="shared" si="17"/>
        <v>0</v>
      </c>
      <c r="BI174" s="149">
        <f t="shared" si="18"/>
        <v>0</v>
      </c>
      <c r="BJ174" s="13" t="s">
        <v>139</v>
      </c>
      <c r="BK174" s="149">
        <f t="shared" si="19"/>
        <v>0</v>
      </c>
      <c r="BL174" s="13" t="s">
        <v>197</v>
      </c>
      <c r="BM174" s="148" t="s">
        <v>658</v>
      </c>
    </row>
    <row r="175" spans="2:65" s="1" customFormat="1" ht="21.75" customHeight="1">
      <c r="B175" s="135"/>
      <c r="C175" s="155" t="s">
        <v>429</v>
      </c>
      <c r="D175" s="155" t="s">
        <v>280</v>
      </c>
      <c r="E175" s="156" t="s">
        <v>659</v>
      </c>
      <c r="F175" s="157" t="s">
        <v>660</v>
      </c>
      <c r="G175" s="158" t="s">
        <v>167</v>
      </c>
      <c r="H175" s="159">
        <v>3</v>
      </c>
      <c r="I175" s="160">
        <v>0</v>
      </c>
      <c r="J175" s="161">
        <f t="shared" si="10"/>
        <v>0</v>
      </c>
      <c r="K175" s="162"/>
      <c r="L175" s="163"/>
      <c r="M175" s="164" t="s">
        <v>1</v>
      </c>
      <c r="N175" s="165" t="s">
        <v>42</v>
      </c>
      <c r="P175" s="146">
        <f t="shared" si="11"/>
        <v>0</v>
      </c>
      <c r="Q175" s="146">
        <v>3.3E-4</v>
      </c>
      <c r="R175" s="146">
        <f t="shared" si="12"/>
        <v>9.8999999999999999E-4</v>
      </c>
      <c r="S175" s="146">
        <v>0</v>
      </c>
      <c r="T175" s="147">
        <f t="shared" si="13"/>
        <v>0</v>
      </c>
      <c r="AR175" s="148" t="s">
        <v>276</v>
      </c>
      <c r="AT175" s="148" t="s">
        <v>280</v>
      </c>
      <c r="AU175" s="148" t="s">
        <v>139</v>
      </c>
      <c r="AY175" s="13" t="s">
        <v>131</v>
      </c>
      <c r="BE175" s="149">
        <f t="shared" si="14"/>
        <v>0</v>
      </c>
      <c r="BF175" s="149">
        <f t="shared" si="15"/>
        <v>0</v>
      </c>
      <c r="BG175" s="149">
        <f t="shared" si="16"/>
        <v>0</v>
      </c>
      <c r="BH175" s="149">
        <f t="shared" si="17"/>
        <v>0</v>
      </c>
      <c r="BI175" s="149">
        <f t="shared" si="18"/>
        <v>0</v>
      </c>
      <c r="BJ175" s="13" t="s">
        <v>139</v>
      </c>
      <c r="BK175" s="149">
        <f t="shared" si="19"/>
        <v>0</v>
      </c>
      <c r="BL175" s="13" t="s">
        <v>197</v>
      </c>
      <c r="BM175" s="148" t="s">
        <v>661</v>
      </c>
    </row>
    <row r="176" spans="2:65" s="1" customFormat="1" ht="24.15" customHeight="1">
      <c r="B176" s="135"/>
      <c r="C176" s="136" t="s">
        <v>433</v>
      </c>
      <c r="D176" s="136" t="s">
        <v>134</v>
      </c>
      <c r="E176" s="137" t="s">
        <v>662</v>
      </c>
      <c r="F176" s="138" t="s">
        <v>663</v>
      </c>
      <c r="G176" s="139" t="s">
        <v>402</v>
      </c>
      <c r="H176" s="166">
        <v>0</v>
      </c>
      <c r="I176" s="141">
        <v>0</v>
      </c>
      <c r="J176" s="142">
        <f t="shared" si="10"/>
        <v>0</v>
      </c>
      <c r="K176" s="143"/>
      <c r="L176" s="28"/>
      <c r="M176" s="150" t="s">
        <v>1</v>
      </c>
      <c r="N176" s="151" t="s">
        <v>42</v>
      </c>
      <c r="O176" s="152"/>
      <c r="P176" s="153">
        <f t="shared" si="11"/>
        <v>0</v>
      </c>
      <c r="Q176" s="153">
        <v>0</v>
      </c>
      <c r="R176" s="153">
        <f t="shared" si="12"/>
        <v>0</v>
      </c>
      <c r="S176" s="153">
        <v>0</v>
      </c>
      <c r="T176" s="154">
        <f t="shared" si="13"/>
        <v>0</v>
      </c>
      <c r="AR176" s="148" t="s">
        <v>197</v>
      </c>
      <c r="AT176" s="148" t="s">
        <v>134</v>
      </c>
      <c r="AU176" s="148" t="s">
        <v>139</v>
      </c>
      <c r="AY176" s="13" t="s">
        <v>131</v>
      </c>
      <c r="BE176" s="149">
        <f t="shared" si="14"/>
        <v>0</v>
      </c>
      <c r="BF176" s="149">
        <f t="shared" si="15"/>
        <v>0</v>
      </c>
      <c r="BG176" s="149">
        <f t="shared" si="16"/>
        <v>0</v>
      </c>
      <c r="BH176" s="149">
        <f t="shared" si="17"/>
        <v>0</v>
      </c>
      <c r="BI176" s="149">
        <f t="shared" si="18"/>
        <v>0</v>
      </c>
      <c r="BJ176" s="13" t="s">
        <v>139</v>
      </c>
      <c r="BK176" s="149">
        <f t="shared" si="19"/>
        <v>0</v>
      </c>
      <c r="BL176" s="13" t="s">
        <v>197</v>
      </c>
      <c r="BM176" s="148" t="s">
        <v>664</v>
      </c>
    </row>
    <row r="177" spans="2:12" s="1" customFormat="1" ht="6.9" customHeight="1">
      <c r="B177" s="43"/>
      <c r="C177" s="44"/>
      <c r="D177" s="44"/>
      <c r="E177" s="44"/>
      <c r="F177" s="44"/>
      <c r="G177" s="44"/>
      <c r="H177" s="44"/>
      <c r="I177" s="44"/>
      <c r="J177" s="44"/>
      <c r="K177" s="44"/>
      <c r="L177" s="28"/>
    </row>
  </sheetData>
  <autoFilter ref="C125:K176" xr:uid="{00000000-0009-0000-0000-000003000000}"/>
  <mergeCells count="9">
    <mergeCell ref="E87:H87"/>
    <mergeCell ref="E116:H116"/>
    <mergeCell ref="E118:H118"/>
    <mergeCell ref="L2:V2"/>
    <mergeCell ref="E7:H7"/>
    <mergeCell ref="E9:H9"/>
    <mergeCell ref="E18:H18"/>
    <mergeCell ref="E27:H27"/>
    <mergeCell ref="E85:H85"/>
  </mergeCells>
  <pageMargins left="0.39374999999999999" right="0.39374999999999999" top="0.39374999999999999" bottom="0.39374999999999999" header="0" footer="0"/>
  <pageSetup paperSize="9" scale="89" fitToHeight="100" orientation="portrait" blackAndWhite="1" r:id="rId1"/>
  <headerFooter>
    <oddFooter>&amp;CStrana &amp;P z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2:BM156"/>
  <sheetViews>
    <sheetView showGridLines="0" topLeftCell="A151" workbookViewId="0">
      <selection activeCell="I126" sqref="I126"/>
    </sheetView>
  </sheetViews>
  <sheetFormatPr defaultRowHeight="10.199999999999999"/>
  <cols>
    <col min="1" max="1" width="8.28515625" customWidth="1"/>
    <col min="2" max="2" width="1.140625" customWidth="1"/>
    <col min="3" max="3" width="4.140625" customWidth="1"/>
    <col min="4" max="4" width="4.28515625" customWidth="1"/>
    <col min="5" max="5" width="17.140625" customWidth="1"/>
    <col min="6" max="6" width="50.85546875" customWidth="1"/>
    <col min="7" max="7" width="7.42578125" customWidth="1"/>
    <col min="8" max="8" width="14" customWidth="1"/>
    <col min="9" max="9" width="15.85546875" customWidth="1"/>
    <col min="10" max="10" width="22.28515625" customWidth="1"/>
    <col min="11" max="11" width="22.28515625" hidden="1" customWidth="1"/>
    <col min="12" max="12" width="9.28515625" customWidth="1"/>
    <col min="13" max="13" width="10.85546875" hidden="1" customWidth="1"/>
    <col min="14" max="14" width="9.28515625" hidden="1"/>
    <col min="15" max="20" width="14.140625" hidden="1" customWidth="1"/>
    <col min="21" max="21" width="16.28515625" hidden="1" customWidth="1"/>
    <col min="22" max="22" width="12.28515625" customWidth="1"/>
    <col min="23" max="23" width="16.28515625" customWidth="1"/>
    <col min="24" max="24" width="12.28515625" customWidth="1"/>
    <col min="25" max="25" width="15" customWidth="1"/>
    <col min="26" max="26" width="11" customWidth="1"/>
    <col min="27" max="27" width="15" customWidth="1"/>
    <col min="28" max="28" width="16.28515625" customWidth="1"/>
    <col min="29" max="29" width="11" customWidth="1"/>
    <col min="30" max="30" width="15" customWidth="1"/>
    <col min="31" max="31" width="16.28515625" customWidth="1"/>
    <col min="44" max="65" width="9.28515625" hidden="1"/>
  </cols>
  <sheetData>
    <row r="2" spans="2:46" ht="36.9" customHeight="1">
      <c r="L2" s="194" t="s">
        <v>5</v>
      </c>
      <c r="M2" s="195"/>
      <c r="N2" s="195"/>
      <c r="O2" s="195"/>
      <c r="P2" s="195"/>
      <c r="Q2" s="195"/>
      <c r="R2" s="195"/>
      <c r="S2" s="195"/>
      <c r="T2" s="195"/>
      <c r="U2" s="195"/>
      <c r="V2" s="195"/>
      <c r="AT2" s="13" t="s">
        <v>94</v>
      </c>
    </row>
    <row r="3" spans="2:46" ht="6.9" hidden="1" customHeight="1">
      <c r="B3" s="14"/>
      <c r="C3" s="15"/>
      <c r="D3" s="15"/>
      <c r="E3" s="15"/>
      <c r="F3" s="15"/>
      <c r="G3" s="15"/>
      <c r="H3" s="15"/>
      <c r="I3" s="15"/>
      <c r="J3" s="15"/>
      <c r="K3" s="15"/>
      <c r="L3" s="16"/>
      <c r="AT3" s="13" t="s">
        <v>76</v>
      </c>
    </row>
    <row r="4" spans="2:46" ht="24.9" hidden="1" customHeight="1">
      <c r="B4" s="16"/>
      <c r="D4" s="17" t="s">
        <v>98</v>
      </c>
      <c r="L4" s="16"/>
      <c r="M4" s="86" t="s">
        <v>9</v>
      </c>
      <c r="AT4" s="13" t="s">
        <v>3</v>
      </c>
    </row>
    <row r="5" spans="2:46" ht="6.9" hidden="1" customHeight="1">
      <c r="B5" s="16"/>
      <c r="L5" s="16"/>
    </row>
    <row r="6" spans="2:46" ht="12" hidden="1" customHeight="1">
      <c r="B6" s="16"/>
      <c r="D6" s="23" t="s">
        <v>15</v>
      </c>
      <c r="L6" s="16"/>
    </row>
    <row r="7" spans="2:46" ht="16.5" hidden="1" customHeight="1">
      <c r="B7" s="16"/>
      <c r="E7" s="210" t="str">
        <f>'Rekapitulácia stavby'!K6</f>
        <v>REKONŠTRUKCIA HYGIENICKÝCH ZARIADENÍ KD</v>
      </c>
      <c r="F7" s="211"/>
      <c r="G7" s="211"/>
      <c r="H7" s="211"/>
      <c r="L7" s="16"/>
    </row>
    <row r="8" spans="2:46" s="1" customFormat="1" ht="12" hidden="1" customHeight="1">
      <c r="B8" s="28"/>
      <c r="D8" s="23" t="s">
        <v>99</v>
      </c>
      <c r="L8" s="28"/>
    </row>
    <row r="9" spans="2:46" s="1" customFormat="1" ht="16.5" hidden="1" customHeight="1">
      <c r="B9" s="28"/>
      <c r="E9" s="188" t="s">
        <v>665</v>
      </c>
      <c r="F9" s="209"/>
      <c r="G9" s="209"/>
      <c r="H9" s="209"/>
      <c r="L9" s="28"/>
    </row>
    <row r="10" spans="2:46" s="1" customFormat="1" hidden="1">
      <c r="B10" s="28"/>
      <c r="L10" s="28"/>
    </row>
    <row r="11" spans="2:46" s="1" customFormat="1" ht="12" hidden="1" customHeight="1">
      <c r="B11" s="28"/>
      <c r="D11" s="23" t="s">
        <v>17</v>
      </c>
      <c r="F11" s="21" t="s">
        <v>1</v>
      </c>
      <c r="I11" s="23" t="s">
        <v>18</v>
      </c>
      <c r="J11" s="21" t="s">
        <v>1</v>
      </c>
      <c r="L11" s="28"/>
    </row>
    <row r="12" spans="2:46" s="1" customFormat="1" ht="12" hidden="1" customHeight="1">
      <c r="B12" s="28"/>
      <c r="D12" s="23" t="s">
        <v>19</v>
      </c>
      <c r="F12" s="21" t="s">
        <v>20</v>
      </c>
      <c r="I12" s="23" t="s">
        <v>21</v>
      </c>
      <c r="J12" s="51" t="str">
        <f>'Rekapitulácia stavby'!AN8</f>
        <v>3. 2. 2023</v>
      </c>
      <c r="L12" s="28"/>
    </row>
    <row r="13" spans="2:46" s="1" customFormat="1" ht="10.95" hidden="1" customHeight="1">
      <c r="B13" s="28"/>
      <c r="L13" s="28"/>
    </row>
    <row r="14" spans="2:46" s="1" customFormat="1" ht="12" hidden="1" customHeight="1">
      <c r="B14" s="28"/>
      <c r="D14" s="23" t="s">
        <v>23</v>
      </c>
      <c r="I14" s="23" t="s">
        <v>24</v>
      </c>
      <c r="J14" s="21" t="s">
        <v>1</v>
      </c>
      <c r="L14" s="28"/>
    </row>
    <row r="15" spans="2:46" s="1" customFormat="1" ht="18" hidden="1" customHeight="1">
      <c r="B15" s="28"/>
      <c r="E15" s="21" t="s">
        <v>25</v>
      </c>
      <c r="I15" s="23" t="s">
        <v>26</v>
      </c>
      <c r="J15" s="21" t="s">
        <v>1</v>
      </c>
      <c r="L15" s="28"/>
    </row>
    <row r="16" spans="2:46" s="1" customFormat="1" ht="6.9" hidden="1" customHeight="1">
      <c r="B16" s="28"/>
      <c r="L16" s="28"/>
    </row>
    <row r="17" spans="2:12" s="1" customFormat="1" ht="12" hidden="1" customHeight="1">
      <c r="B17" s="28"/>
      <c r="D17" s="23" t="s">
        <v>27</v>
      </c>
      <c r="I17" s="23" t="s">
        <v>24</v>
      </c>
      <c r="J17" s="24">
        <f>'Rekapitulácia stavby'!AN13</f>
        <v>0</v>
      </c>
      <c r="L17" s="28"/>
    </row>
    <row r="18" spans="2:12" s="1" customFormat="1" ht="18" hidden="1" customHeight="1">
      <c r="B18" s="28"/>
      <c r="E18" s="212">
        <f>'Rekapitulácia stavby'!E14</f>
        <v>0</v>
      </c>
      <c r="F18" s="204"/>
      <c r="G18" s="204"/>
      <c r="H18" s="204"/>
      <c r="I18" s="23" t="s">
        <v>26</v>
      </c>
      <c r="J18" s="24">
        <f>'Rekapitulácia stavby'!AN14</f>
        <v>0</v>
      </c>
      <c r="L18" s="28"/>
    </row>
    <row r="19" spans="2:12" s="1" customFormat="1" ht="6.9" hidden="1" customHeight="1">
      <c r="B19" s="28"/>
      <c r="L19" s="28"/>
    </row>
    <row r="20" spans="2:12" s="1" customFormat="1" ht="12" hidden="1" customHeight="1">
      <c r="B20" s="28"/>
      <c r="D20" s="23" t="s">
        <v>29</v>
      </c>
      <c r="I20" s="23" t="s">
        <v>24</v>
      </c>
      <c r="J20" s="21" t="s">
        <v>30</v>
      </c>
      <c r="L20" s="28"/>
    </row>
    <row r="21" spans="2:12" s="1" customFormat="1" ht="18" hidden="1" customHeight="1">
      <c r="B21" s="28"/>
      <c r="E21" s="21" t="s">
        <v>31</v>
      </c>
      <c r="I21" s="23" t="s">
        <v>26</v>
      </c>
      <c r="J21" s="21" t="s">
        <v>32</v>
      </c>
      <c r="L21" s="28"/>
    </row>
    <row r="22" spans="2:12" s="1" customFormat="1" ht="6.9" hidden="1" customHeight="1">
      <c r="B22" s="28"/>
      <c r="L22" s="28"/>
    </row>
    <row r="23" spans="2:12" s="1" customFormat="1" ht="12" hidden="1" customHeight="1">
      <c r="B23" s="28"/>
      <c r="D23" s="23" t="s">
        <v>33</v>
      </c>
      <c r="I23" s="23" t="s">
        <v>24</v>
      </c>
      <c r="J23" s="21" t="s">
        <v>1</v>
      </c>
      <c r="L23" s="28"/>
    </row>
    <row r="24" spans="2:12" s="1" customFormat="1" ht="18" hidden="1" customHeight="1">
      <c r="B24" s="28"/>
      <c r="E24" s="21" t="s">
        <v>34</v>
      </c>
      <c r="I24" s="23" t="s">
        <v>26</v>
      </c>
      <c r="J24" s="21" t="s">
        <v>1</v>
      </c>
      <c r="L24" s="28"/>
    </row>
    <row r="25" spans="2:12" s="1" customFormat="1" ht="6.9" hidden="1" customHeight="1">
      <c r="B25" s="28"/>
      <c r="L25" s="28"/>
    </row>
    <row r="26" spans="2:12" s="1" customFormat="1" ht="12" hidden="1" customHeight="1">
      <c r="B26" s="28"/>
      <c r="D26" s="23" t="s">
        <v>35</v>
      </c>
      <c r="L26" s="28"/>
    </row>
    <row r="27" spans="2:12" s="7" customFormat="1" ht="16.5" hidden="1" customHeight="1">
      <c r="B27" s="87"/>
      <c r="E27" s="208" t="s">
        <v>1</v>
      </c>
      <c r="F27" s="208"/>
      <c r="G27" s="208"/>
      <c r="H27" s="208"/>
      <c r="L27" s="87"/>
    </row>
    <row r="28" spans="2:12" s="1" customFormat="1" ht="6.9" hidden="1" customHeight="1">
      <c r="B28" s="28"/>
      <c r="L28" s="28"/>
    </row>
    <row r="29" spans="2:12" s="1" customFormat="1" ht="6.9" hidden="1" customHeight="1">
      <c r="B29" s="28"/>
      <c r="D29" s="52"/>
      <c r="E29" s="52"/>
      <c r="F29" s="52"/>
      <c r="G29" s="52"/>
      <c r="H29" s="52"/>
      <c r="I29" s="52"/>
      <c r="J29" s="52"/>
      <c r="K29" s="52"/>
      <c r="L29" s="28"/>
    </row>
    <row r="30" spans="2:12" s="1" customFormat="1" ht="25.35" hidden="1" customHeight="1">
      <c r="B30" s="28"/>
      <c r="D30" s="88" t="s">
        <v>36</v>
      </c>
      <c r="J30" s="64">
        <f>ROUND(J123, 2)</f>
        <v>0</v>
      </c>
      <c r="L30" s="28"/>
    </row>
    <row r="31" spans="2:12" s="1" customFormat="1" ht="6.9" hidden="1" customHeight="1">
      <c r="B31" s="28"/>
      <c r="D31" s="52"/>
      <c r="E31" s="52"/>
      <c r="F31" s="52"/>
      <c r="G31" s="52"/>
      <c r="H31" s="52"/>
      <c r="I31" s="52"/>
      <c r="J31" s="52"/>
      <c r="K31" s="52"/>
      <c r="L31" s="28"/>
    </row>
    <row r="32" spans="2:12" s="1" customFormat="1" ht="14.4" hidden="1" customHeight="1">
      <c r="B32" s="28"/>
      <c r="F32" s="31" t="s">
        <v>38</v>
      </c>
      <c r="I32" s="31" t="s">
        <v>37</v>
      </c>
      <c r="J32" s="31" t="s">
        <v>39</v>
      </c>
      <c r="L32" s="28"/>
    </row>
    <row r="33" spans="2:12" s="1" customFormat="1" ht="14.4" hidden="1" customHeight="1">
      <c r="B33" s="28"/>
      <c r="D33" s="89" t="s">
        <v>40</v>
      </c>
      <c r="E33" s="33" t="s">
        <v>41</v>
      </c>
      <c r="F33" s="90">
        <f>ROUND((SUM(BE123:BE155)),  2)</f>
        <v>0</v>
      </c>
      <c r="G33" s="91"/>
      <c r="H33" s="91"/>
      <c r="I33" s="92">
        <v>0.2</v>
      </c>
      <c r="J33" s="90">
        <f>ROUND(((SUM(BE123:BE155))*I33),  2)</f>
        <v>0</v>
      </c>
      <c r="L33" s="28"/>
    </row>
    <row r="34" spans="2:12" s="1" customFormat="1" ht="14.4" hidden="1" customHeight="1">
      <c r="B34" s="28"/>
      <c r="E34" s="33" t="s">
        <v>42</v>
      </c>
      <c r="F34" s="90">
        <f>ROUND((SUM(BF123:BF155)),  2)</f>
        <v>0</v>
      </c>
      <c r="G34" s="91"/>
      <c r="H34" s="91"/>
      <c r="I34" s="92">
        <v>0.2</v>
      </c>
      <c r="J34" s="90">
        <f>ROUND(((SUM(BF123:BF155))*I34),  2)</f>
        <v>0</v>
      </c>
      <c r="L34" s="28"/>
    </row>
    <row r="35" spans="2:12" s="1" customFormat="1" ht="14.4" hidden="1" customHeight="1">
      <c r="B35" s="28"/>
      <c r="E35" s="23" t="s">
        <v>43</v>
      </c>
      <c r="F35" s="93">
        <f>ROUND((SUM(BG123:BG155)),  2)</f>
        <v>0</v>
      </c>
      <c r="I35" s="94">
        <v>0.2</v>
      </c>
      <c r="J35" s="93">
        <f>0</f>
        <v>0</v>
      </c>
      <c r="L35" s="28"/>
    </row>
    <row r="36" spans="2:12" s="1" customFormat="1" ht="14.4" hidden="1" customHeight="1">
      <c r="B36" s="28"/>
      <c r="E36" s="23" t="s">
        <v>44</v>
      </c>
      <c r="F36" s="93">
        <f>ROUND((SUM(BH123:BH155)),  2)</f>
        <v>0</v>
      </c>
      <c r="I36" s="94">
        <v>0.2</v>
      </c>
      <c r="J36" s="93">
        <f>0</f>
        <v>0</v>
      </c>
      <c r="L36" s="28"/>
    </row>
    <row r="37" spans="2:12" s="1" customFormat="1" ht="14.4" hidden="1" customHeight="1">
      <c r="B37" s="28"/>
      <c r="E37" s="33" t="s">
        <v>45</v>
      </c>
      <c r="F37" s="90">
        <f>ROUND((SUM(BI123:BI155)),  2)</f>
        <v>0</v>
      </c>
      <c r="G37" s="91"/>
      <c r="H37" s="91"/>
      <c r="I37" s="92">
        <v>0</v>
      </c>
      <c r="J37" s="90">
        <f>0</f>
        <v>0</v>
      </c>
      <c r="L37" s="28"/>
    </row>
    <row r="38" spans="2:12" s="1" customFormat="1" ht="6.9" hidden="1" customHeight="1">
      <c r="B38" s="28"/>
      <c r="L38" s="28"/>
    </row>
    <row r="39" spans="2:12" s="1" customFormat="1" ht="25.35" hidden="1" customHeight="1">
      <c r="B39" s="28"/>
      <c r="C39" s="95"/>
      <c r="D39" s="96" t="s">
        <v>46</v>
      </c>
      <c r="E39" s="55"/>
      <c r="F39" s="55"/>
      <c r="G39" s="97" t="s">
        <v>47</v>
      </c>
      <c r="H39" s="98" t="s">
        <v>48</v>
      </c>
      <c r="I39" s="55"/>
      <c r="J39" s="99">
        <f>SUM(J30:J37)</f>
        <v>0</v>
      </c>
      <c r="K39" s="100"/>
      <c r="L39" s="28"/>
    </row>
    <row r="40" spans="2:12" s="1" customFormat="1" ht="14.4" hidden="1" customHeight="1">
      <c r="B40" s="28"/>
      <c r="L40" s="28"/>
    </row>
    <row r="41" spans="2:12" ht="14.4" hidden="1" customHeight="1">
      <c r="B41" s="16"/>
      <c r="L41" s="16"/>
    </row>
    <row r="42" spans="2:12" ht="14.4" hidden="1" customHeight="1">
      <c r="B42" s="16"/>
      <c r="L42" s="16"/>
    </row>
    <row r="43" spans="2:12" ht="14.4" hidden="1" customHeight="1">
      <c r="B43" s="16"/>
      <c r="L43" s="16"/>
    </row>
    <row r="44" spans="2:12" ht="14.4" hidden="1" customHeight="1">
      <c r="B44" s="16"/>
      <c r="L44" s="16"/>
    </row>
    <row r="45" spans="2:12" ht="14.4" hidden="1" customHeight="1">
      <c r="B45" s="16"/>
      <c r="L45" s="16"/>
    </row>
    <row r="46" spans="2:12" ht="14.4" hidden="1" customHeight="1">
      <c r="B46" s="16"/>
      <c r="L46" s="16"/>
    </row>
    <row r="47" spans="2:12" ht="14.4" hidden="1" customHeight="1">
      <c r="B47" s="16"/>
      <c r="L47" s="16"/>
    </row>
    <row r="48" spans="2:12" ht="14.4" hidden="1" customHeight="1">
      <c r="B48" s="16"/>
      <c r="L48" s="16"/>
    </row>
    <row r="49" spans="2:12" ht="14.4" hidden="1" customHeight="1">
      <c r="B49" s="16"/>
      <c r="L49" s="16"/>
    </row>
    <row r="50" spans="2:12" s="1" customFormat="1" ht="14.4" hidden="1" customHeight="1">
      <c r="B50" s="28"/>
      <c r="D50" s="40" t="s">
        <v>49</v>
      </c>
      <c r="E50" s="41"/>
      <c r="F50" s="41"/>
      <c r="G50" s="40" t="s">
        <v>50</v>
      </c>
      <c r="H50" s="41"/>
      <c r="I50" s="41"/>
      <c r="J50" s="41"/>
      <c r="K50" s="41"/>
      <c r="L50" s="28"/>
    </row>
    <row r="51" spans="2:12" hidden="1">
      <c r="B51" s="16"/>
      <c r="L51" s="16"/>
    </row>
    <row r="52" spans="2:12" hidden="1">
      <c r="B52" s="16"/>
      <c r="L52" s="16"/>
    </row>
    <row r="53" spans="2:12" hidden="1">
      <c r="B53" s="16"/>
      <c r="L53" s="16"/>
    </row>
    <row r="54" spans="2:12" hidden="1">
      <c r="B54" s="16"/>
      <c r="L54" s="16"/>
    </row>
    <row r="55" spans="2:12" hidden="1">
      <c r="B55" s="16"/>
      <c r="L55" s="16"/>
    </row>
    <row r="56" spans="2:12" hidden="1">
      <c r="B56" s="16"/>
      <c r="L56" s="16"/>
    </row>
    <row r="57" spans="2:12" hidden="1">
      <c r="B57" s="16"/>
      <c r="L57" s="16"/>
    </row>
    <row r="58" spans="2:12" hidden="1">
      <c r="B58" s="16"/>
      <c r="L58" s="16"/>
    </row>
    <row r="59" spans="2:12" hidden="1">
      <c r="B59" s="16"/>
      <c r="L59" s="16"/>
    </row>
    <row r="60" spans="2:12" hidden="1">
      <c r="B60" s="16"/>
      <c r="L60" s="16"/>
    </row>
    <row r="61" spans="2:12" s="1" customFormat="1" ht="13.2" hidden="1">
      <c r="B61" s="28"/>
      <c r="D61" s="42" t="s">
        <v>51</v>
      </c>
      <c r="E61" s="30"/>
      <c r="F61" s="101" t="s">
        <v>52</v>
      </c>
      <c r="G61" s="42" t="s">
        <v>51</v>
      </c>
      <c r="H61" s="30"/>
      <c r="I61" s="30"/>
      <c r="J61" s="102" t="s">
        <v>52</v>
      </c>
      <c r="K61" s="30"/>
      <c r="L61" s="28"/>
    </row>
    <row r="62" spans="2:12" hidden="1">
      <c r="B62" s="16"/>
      <c r="L62" s="16"/>
    </row>
    <row r="63" spans="2:12" hidden="1">
      <c r="B63" s="16"/>
      <c r="L63" s="16"/>
    </row>
    <row r="64" spans="2:12" hidden="1">
      <c r="B64" s="16"/>
      <c r="L64" s="16"/>
    </row>
    <row r="65" spans="2:12" s="1" customFormat="1" ht="13.2" hidden="1">
      <c r="B65" s="28"/>
      <c r="D65" s="40" t="s">
        <v>53</v>
      </c>
      <c r="E65" s="41"/>
      <c r="F65" s="41"/>
      <c r="G65" s="40" t="s">
        <v>54</v>
      </c>
      <c r="H65" s="41"/>
      <c r="I65" s="41"/>
      <c r="J65" s="41"/>
      <c r="K65" s="41"/>
      <c r="L65" s="28"/>
    </row>
    <row r="66" spans="2:12" hidden="1">
      <c r="B66" s="16"/>
      <c r="L66" s="16"/>
    </row>
    <row r="67" spans="2:12" hidden="1">
      <c r="B67" s="16"/>
      <c r="L67" s="16"/>
    </row>
    <row r="68" spans="2:12" hidden="1">
      <c r="B68" s="16"/>
      <c r="L68" s="16"/>
    </row>
    <row r="69" spans="2:12" hidden="1">
      <c r="B69" s="16"/>
      <c r="L69" s="16"/>
    </row>
    <row r="70" spans="2:12" hidden="1">
      <c r="B70" s="16"/>
      <c r="L70" s="16"/>
    </row>
    <row r="71" spans="2:12" hidden="1">
      <c r="B71" s="16"/>
      <c r="L71" s="16"/>
    </row>
    <row r="72" spans="2:12" hidden="1">
      <c r="B72" s="16"/>
      <c r="L72" s="16"/>
    </row>
    <row r="73" spans="2:12" hidden="1">
      <c r="B73" s="16"/>
      <c r="L73" s="16"/>
    </row>
    <row r="74" spans="2:12" hidden="1">
      <c r="B74" s="16"/>
      <c r="L74" s="16"/>
    </row>
    <row r="75" spans="2:12" hidden="1">
      <c r="B75" s="16"/>
      <c r="L75" s="16"/>
    </row>
    <row r="76" spans="2:12" s="1" customFormat="1" ht="13.2" hidden="1">
      <c r="B76" s="28"/>
      <c r="D76" s="42" t="s">
        <v>51</v>
      </c>
      <c r="E76" s="30"/>
      <c r="F76" s="101" t="s">
        <v>52</v>
      </c>
      <c r="G76" s="42" t="s">
        <v>51</v>
      </c>
      <c r="H76" s="30"/>
      <c r="I76" s="30"/>
      <c r="J76" s="102" t="s">
        <v>52</v>
      </c>
      <c r="K76" s="30"/>
      <c r="L76" s="28"/>
    </row>
    <row r="77" spans="2:12" s="1" customFormat="1" ht="14.4" hidden="1" customHeight="1">
      <c r="B77" s="43"/>
      <c r="C77" s="44"/>
      <c r="D77" s="44"/>
      <c r="E77" s="44"/>
      <c r="F77" s="44"/>
      <c r="G77" s="44"/>
      <c r="H77" s="44"/>
      <c r="I77" s="44"/>
      <c r="J77" s="44"/>
      <c r="K77" s="44"/>
      <c r="L77" s="28"/>
    </row>
    <row r="78" spans="2:12" hidden="1"/>
    <row r="79" spans="2:12" hidden="1"/>
    <row r="80" spans="2:12" hidden="1"/>
    <row r="81" spans="2:47" s="1" customFormat="1" ht="6.9" hidden="1" customHeight="1">
      <c r="B81" s="45"/>
      <c r="C81" s="46"/>
      <c r="D81" s="46"/>
      <c r="E81" s="46"/>
      <c r="F81" s="46"/>
      <c r="G81" s="46"/>
      <c r="H81" s="46"/>
      <c r="I81" s="46"/>
      <c r="J81" s="46"/>
      <c r="K81" s="46"/>
      <c r="L81" s="28"/>
    </row>
    <row r="82" spans="2:47" s="1" customFormat="1" ht="24.9" hidden="1" customHeight="1">
      <c r="B82" s="28"/>
      <c r="C82" s="17" t="s">
        <v>101</v>
      </c>
      <c r="L82" s="28"/>
    </row>
    <row r="83" spans="2:47" s="1" customFormat="1" ht="6.9" hidden="1" customHeight="1">
      <c r="B83" s="28"/>
      <c r="L83" s="28"/>
    </row>
    <row r="84" spans="2:47" s="1" customFormat="1" ht="12" hidden="1" customHeight="1">
      <c r="B84" s="28"/>
      <c r="C84" s="23" t="s">
        <v>15</v>
      </c>
      <c r="L84" s="28"/>
    </row>
    <row r="85" spans="2:47" s="1" customFormat="1" ht="16.5" hidden="1" customHeight="1">
      <c r="B85" s="28"/>
      <c r="E85" s="210" t="str">
        <f>E7</f>
        <v>REKONŠTRUKCIA HYGIENICKÝCH ZARIADENÍ KD</v>
      </c>
      <c r="F85" s="211"/>
      <c r="G85" s="211"/>
      <c r="H85" s="211"/>
      <c r="L85" s="28"/>
    </row>
    <row r="86" spans="2:47" s="1" customFormat="1" ht="12" hidden="1" customHeight="1">
      <c r="B86" s="28"/>
      <c r="C86" s="23" t="s">
        <v>99</v>
      </c>
      <c r="L86" s="28"/>
    </row>
    <row r="87" spans="2:47" s="1" customFormat="1" ht="16.5" hidden="1" customHeight="1">
      <c r="B87" s="28"/>
      <c r="E87" s="188" t="str">
        <f>E9</f>
        <v>04 - Vykurovanie</v>
      </c>
      <c r="F87" s="209"/>
      <c r="G87" s="209"/>
      <c r="H87" s="209"/>
      <c r="L87" s="28"/>
    </row>
    <row r="88" spans="2:47" s="1" customFormat="1" ht="6.9" hidden="1" customHeight="1">
      <c r="B88" s="28"/>
      <c r="L88" s="28"/>
    </row>
    <row r="89" spans="2:47" s="1" customFormat="1" ht="12" hidden="1" customHeight="1">
      <c r="B89" s="28"/>
      <c r="C89" s="23" t="s">
        <v>19</v>
      </c>
      <c r="F89" s="21" t="str">
        <f>F12</f>
        <v>kat. úz. Davidov</v>
      </c>
      <c r="I89" s="23" t="s">
        <v>21</v>
      </c>
      <c r="J89" s="51" t="str">
        <f>IF(J12="","",J12)</f>
        <v>3. 2. 2023</v>
      </c>
      <c r="L89" s="28"/>
    </row>
    <row r="90" spans="2:47" s="1" customFormat="1" ht="6.9" hidden="1" customHeight="1">
      <c r="B90" s="28"/>
      <c r="L90" s="28"/>
    </row>
    <row r="91" spans="2:47" s="1" customFormat="1" ht="15.15" hidden="1" customHeight="1">
      <c r="B91" s="28"/>
      <c r="C91" s="23" t="s">
        <v>23</v>
      </c>
      <c r="F91" s="21" t="str">
        <f>E15</f>
        <v>Obec Davidov</v>
      </c>
      <c r="I91" s="23" t="s">
        <v>29</v>
      </c>
      <c r="J91" s="26" t="str">
        <f>E21</f>
        <v>ateliér-m spol. s r.o.</v>
      </c>
      <c r="L91" s="28"/>
    </row>
    <row r="92" spans="2:47" s="1" customFormat="1" ht="15.15" hidden="1" customHeight="1">
      <c r="B92" s="28"/>
      <c r="C92" s="23" t="s">
        <v>27</v>
      </c>
      <c r="F92" s="21">
        <f>IF(E18="","",E18)</f>
        <v>0</v>
      </c>
      <c r="I92" s="23" t="s">
        <v>33</v>
      </c>
      <c r="J92" s="26" t="str">
        <f>E24</f>
        <v>Ing. Daniel Janok</v>
      </c>
      <c r="L92" s="28"/>
    </row>
    <row r="93" spans="2:47" s="1" customFormat="1" ht="10.35" hidden="1" customHeight="1">
      <c r="B93" s="28"/>
      <c r="L93" s="28"/>
    </row>
    <row r="94" spans="2:47" s="1" customFormat="1" ht="29.25" hidden="1" customHeight="1">
      <c r="B94" s="28"/>
      <c r="C94" s="103" t="s">
        <v>102</v>
      </c>
      <c r="D94" s="95"/>
      <c r="E94" s="95"/>
      <c r="F94" s="95"/>
      <c r="G94" s="95"/>
      <c r="H94" s="95"/>
      <c r="I94" s="95"/>
      <c r="J94" s="104" t="s">
        <v>103</v>
      </c>
      <c r="K94" s="95"/>
      <c r="L94" s="28"/>
    </row>
    <row r="95" spans="2:47" s="1" customFormat="1" ht="10.35" hidden="1" customHeight="1">
      <c r="B95" s="28"/>
      <c r="L95" s="28"/>
    </row>
    <row r="96" spans="2:47" s="1" customFormat="1" ht="22.95" hidden="1" customHeight="1">
      <c r="B96" s="28"/>
      <c r="C96" s="105" t="s">
        <v>104</v>
      </c>
      <c r="J96" s="64">
        <f>J123</f>
        <v>0</v>
      </c>
      <c r="L96" s="28"/>
      <c r="AU96" s="13" t="s">
        <v>105</v>
      </c>
    </row>
    <row r="97" spans="2:12" s="8" customFormat="1" ht="24.9" hidden="1" customHeight="1">
      <c r="B97" s="106"/>
      <c r="D97" s="107" t="s">
        <v>106</v>
      </c>
      <c r="E97" s="108"/>
      <c r="F97" s="108"/>
      <c r="G97" s="108"/>
      <c r="H97" s="108"/>
      <c r="I97" s="108"/>
      <c r="J97" s="109">
        <f>J124</f>
        <v>0</v>
      </c>
      <c r="L97" s="106"/>
    </row>
    <row r="98" spans="2:12" s="9" customFormat="1" ht="19.95" hidden="1" customHeight="1">
      <c r="B98" s="110"/>
      <c r="D98" s="111" t="s">
        <v>107</v>
      </c>
      <c r="E98" s="112"/>
      <c r="F98" s="112"/>
      <c r="G98" s="112"/>
      <c r="H98" s="112"/>
      <c r="I98" s="112"/>
      <c r="J98" s="113">
        <f>J125</f>
        <v>0</v>
      </c>
      <c r="L98" s="110"/>
    </row>
    <row r="99" spans="2:12" s="8" customFormat="1" ht="24.9" hidden="1" customHeight="1">
      <c r="B99" s="106"/>
      <c r="D99" s="107" t="s">
        <v>108</v>
      </c>
      <c r="E99" s="108"/>
      <c r="F99" s="108"/>
      <c r="G99" s="108"/>
      <c r="H99" s="108"/>
      <c r="I99" s="108"/>
      <c r="J99" s="109">
        <f>J131</f>
        <v>0</v>
      </c>
      <c r="L99" s="106"/>
    </row>
    <row r="100" spans="2:12" s="9" customFormat="1" ht="19.95" hidden="1" customHeight="1">
      <c r="B100" s="110"/>
      <c r="D100" s="111" t="s">
        <v>109</v>
      </c>
      <c r="E100" s="112"/>
      <c r="F100" s="112"/>
      <c r="G100" s="112"/>
      <c r="H100" s="112"/>
      <c r="I100" s="112"/>
      <c r="J100" s="113">
        <f>J132</f>
        <v>0</v>
      </c>
      <c r="L100" s="110"/>
    </row>
    <row r="101" spans="2:12" s="9" customFormat="1" ht="19.95" hidden="1" customHeight="1">
      <c r="B101" s="110"/>
      <c r="D101" s="111" t="s">
        <v>111</v>
      </c>
      <c r="E101" s="112"/>
      <c r="F101" s="112"/>
      <c r="G101" s="112"/>
      <c r="H101" s="112"/>
      <c r="I101" s="112"/>
      <c r="J101" s="113">
        <f>J136</f>
        <v>0</v>
      </c>
      <c r="L101" s="110"/>
    </row>
    <row r="102" spans="2:12" s="9" customFormat="1" ht="19.95" hidden="1" customHeight="1">
      <c r="B102" s="110"/>
      <c r="D102" s="111" t="s">
        <v>666</v>
      </c>
      <c r="E102" s="112"/>
      <c r="F102" s="112"/>
      <c r="G102" s="112"/>
      <c r="H102" s="112"/>
      <c r="I102" s="112"/>
      <c r="J102" s="113">
        <f>J139</f>
        <v>0</v>
      </c>
      <c r="L102" s="110"/>
    </row>
    <row r="103" spans="2:12" s="9" customFormat="1" ht="19.95" hidden="1" customHeight="1">
      <c r="B103" s="110"/>
      <c r="D103" s="111" t="s">
        <v>112</v>
      </c>
      <c r="E103" s="112"/>
      <c r="F103" s="112"/>
      <c r="G103" s="112"/>
      <c r="H103" s="112"/>
      <c r="I103" s="112"/>
      <c r="J103" s="113">
        <f>J148</f>
        <v>0</v>
      </c>
      <c r="L103" s="110"/>
    </row>
    <row r="104" spans="2:12" s="1" customFormat="1" ht="21.75" hidden="1" customHeight="1">
      <c r="B104" s="28"/>
      <c r="L104" s="28"/>
    </row>
    <row r="105" spans="2:12" s="1" customFormat="1" ht="6.9" hidden="1" customHeight="1">
      <c r="B105" s="43"/>
      <c r="C105" s="44"/>
      <c r="D105" s="44"/>
      <c r="E105" s="44"/>
      <c r="F105" s="44"/>
      <c r="G105" s="44"/>
      <c r="H105" s="44"/>
      <c r="I105" s="44"/>
      <c r="J105" s="44"/>
      <c r="K105" s="44"/>
      <c r="L105" s="28"/>
    </row>
    <row r="106" spans="2:12" hidden="1"/>
    <row r="107" spans="2:12" hidden="1"/>
    <row r="108" spans="2:12" hidden="1"/>
    <row r="109" spans="2:12" s="1" customFormat="1" ht="6.9" customHeight="1">
      <c r="B109" s="45"/>
      <c r="C109" s="46"/>
      <c r="D109" s="46"/>
      <c r="E109" s="46"/>
      <c r="F109" s="46"/>
      <c r="G109" s="46"/>
      <c r="H109" s="46"/>
      <c r="I109" s="46"/>
      <c r="J109" s="46"/>
      <c r="K109" s="46"/>
      <c r="L109" s="28"/>
    </row>
    <row r="110" spans="2:12" s="1" customFormat="1" ht="24.9" customHeight="1">
      <c r="B110" s="28"/>
      <c r="C110" s="17" t="s">
        <v>117</v>
      </c>
      <c r="L110" s="28"/>
    </row>
    <row r="111" spans="2:12" s="1" customFormat="1" ht="6.9" customHeight="1">
      <c r="B111" s="28"/>
      <c r="L111" s="28"/>
    </row>
    <row r="112" spans="2:12" s="1" customFormat="1" ht="12" customHeight="1">
      <c r="B112" s="28"/>
      <c r="C112" s="23" t="s">
        <v>15</v>
      </c>
      <c r="L112" s="28"/>
    </row>
    <row r="113" spans="2:65" s="1" customFormat="1" ht="16.5" customHeight="1">
      <c r="B113" s="28"/>
      <c r="E113" s="210" t="str">
        <f>E7</f>
        <v>REKONŠTRUKCIA HYGIENICKÝCH ZARIADENÍ KD</v>
      </c>
      <c r="F113" s="211"/>
      <c r="G113" s="211"/>
      <c r="H113" s="211"/>
      <c r="L113" s="28"/>
    </row>
    <row r="114" spans="2:65" s="1" customFormat="1" ht="12" customHeight="1">
      <c r="B114" s="28"/>
      <c r="C114" s="23" t="s">
        <v>99</v>
      </c>
      <c r="L114" s="28"/>
    </row>
    <row r="115" spans="2:65" s="1" customFormat="1" ht="16.5" customHeight="1">
      <c r="B115" s="28"/>
      <c r="E115" s="188" t="str">
        <f>E9</f>
        <v>04 - Vykurovanie</v>
      </c>
      <c r="F115" s="209"/>
      <c r="G115" s="209"/>
      <c r="H115" s="209"/>
      <c r="L115" s="28"/>
    </row>
    <row r="116" spans="2:65" s="1" customFormat="1" ht="6.9" customHeight="1">
      <c r="B116" s="28"/>
      <c r="L116" s="28"/>
    </row>
    <row r="117" spans="2:65" s="1" customFormat="1" ht="12" customHeight="1">
      <c r="B117" s="28"/>
      <c r="C117" s="23" t="s">
        <v>19</v>
      </c>
      <c r="F117" s="21" t="str">
        <f>F12</f>
        <v>kat. úz. Davidov</v>
      </c>
      <c r="I117" s="23" t="s">
        <v>818</v>
      </c>
      <c r="J117" s="51"/>
      <c r="L117" s="28"/>
    </row>
    <row r="118" spans="2:65" s="1" customFormat="1" ht="6.9" customHeight="1">
      <c r="B118" s="28"/>
      <c r="L118" s="28"/>
    </row>
    <row r="119" spans="2:65" s="1" customFormat="1" ht="15.15" customHeight="1">
      <c r="B119" s="28"/>
      <c r="C119" s="23" t="s">
        <v>23</v>
      </c>
      <c r="F119" s="21" t="str">
        <f>E15</f>
        <v>Obec Davidov</v>
      </c>
      <c r="I119" s="23" t="s">
        <v>29</v>
      </c>
      <c r="J119" s="26" t="str">
        <f>E21</f>
        <v>ateliér-m spol. s r.o.</v>
      </c>
      <c r="L119" s="28"/>
    </row>
    <row r="120" spans="2:65" s="1" customFormat="1" ht="15.15" customHeight="1">
      <c r="B120" s="28"/>
      <c r="C120" s="23" t="s">
        <v>27</v>
      </c>
      <c r="F120" s="21"/>
      <c r="I120" s="23" t="s">
        <v>33</v>
      </c>
      <c r="J120" s="26"/>
      <c r="L120" s="28"/>
    </row>
    <row r="121" spans="2:65" s="1" customFormat="1" ht="10.35" customHeight="1">
      <c r="B121" s="28"/>
      <c r="L121" s="28"/>
    </row>
    <row r="122" spans="2:65" s="10" customFormat="1" ht="29.25" customHeight="1">
      <c r="B122" s="114"/>
      <c r="C122" s="115" t="s">
        <v>118</v>
      </c>
      <c r="D122" s="116" t="s">
        <v>61</v>
      </c>
      <c r="E122" s="116" t="s">
        <v>57</v>
      </c>
      <c r="F122" s="116" t="s">
        <v>58</v>
      </c>
      <c r="G122" s="116" t="s">
        <v>119</v>
      </c>
      <c r="H122" s="116" t="s">
        <v>120</v>
      </c>
      <c r="I122" s="116" t="s">
        <v>121</v>
      </c>
      <c r="J122" s="117" t="s">
        <v>103</v>
      </c>
      <c r="K122" s="118" t="s">
        <v>122</v>
      </c>
      <c r="L122" s="114"/>
      <c r="M122" s="57" t="s">
        <v>1</v>
      </c>
      <c r="N122" s="58" t="s">
        <v>40</v>
      </c>
      <c r="O122" s="58" t="s">
        <v>123</v>
      </c>
      <c r="P122" s="58" t="s">
        <v>124</v>
      </c>
      <c r="Q122" s="58" t="s">
        <v>125</v>
      </c>
      <c r="R122" s="58" t="s">
        <v>126</v>
      </c>
      <c r="S122" s="58" t="s">
        <v>127</v>
      </c>
      <c r="T122" s="59" t="s">
        <v>128</v>
      </c>
    </row>
    <row r="123" spans="2:65" s="1" customFormat="1" ht="22.95" customHeight="1">
      <c r="B123" s="28"/>
      <c r="C123" s="62" t="s">
        <v>104</v>
      </c>
      <c r="J123" s="119">
        <f>BK123</f>
        <v>0</v>
      </c>
      <c r="L123" s="28"/>
      <c r="M123" s="60"/>
      <c r="N123" s="52"/>
      <c r="O123" s="52"/>
      <c r="P123" s="120">
        <f>P124+P131</f>
        <v>0</v>
      </c>
      <c r="Q123" s="52"/>
      <c r="R123" s="120">
        <f>R124+R131</f>
        <v>0.17139353000000002</v>
      </c>
      <c r="S123" s="52"/>
      <c r="T123" s="121">
        <f>T124+T131</f>
        <v>0.82151999999999992</v>
      </c>
      <c r="AT123" s="13" t="s">
        <v>75</v>
      </c>
      <c r="AU123" s="13" t="s">
        <v>105</v>
      </c>
      <c r="BK123" s="122">
        <f>BK124+BK131</f>
        <v>0</v>
      </c>
    </row>
    <row r="124" spans="2:65" s="11" customFormat="1" ht="25.95" customHeight="1">
      <c r="B124" s="123"/>
      <c r="D124" s="124" t="s">
        <v>75</v>
      </c>
      <c r="E124" s="125" t="s">
        <v>129</v>
      </c>
      <c r="F124" s="125" t="s">
        <v>130</v>
      </c>
      <c r="I124" s="126"/>
      <c r="J124" s="127">
        <f>BK124</f>
        <v>0</v>
      </c>
      <c r="L124" s="123"/>
      <c r="M124" s="128"/>
      <c r="P124" s="129">
        <f>P125</f>
        <v>0</v>
      </c>
      <c r="R124" s="129">
        <f>R125</f>
        <v>0</v>
      </c>
      <c r="T124" s="130">
        <f>T125</f>
        <v>0.82151999999999992</v>
      </c>
      <c r="AR124" s="124" t="s">
        <v>84</v>
      </c>
      <c r="AT124" s="131" t="s">
        <v>75</v>
      </c>
      <c r="AU124" s="131" t="s">
        <v>76</v>
      </c>
      <c r="AY124" s="124" t="s">
        <v>131</v>
      </c>
      <c r="BK124" s="132">
        <f>BK125</f>
        <v>0</v>
      </c>
    </row>
    <row r="125" spans="2:65" s="11" customFormat="1" ht="22.95" customHeight="1">
      <c r="B125" s="123"/>
      <c r="D125" s="124" t="s">
        <v>75</v>
      </c>
      <c r="E125" s="133" t="s">
        <v>132</v>
      </c>
      <c r="F125" s="133" t="s">
        <v>133</v>
      </c>
      <c r="I125" s="126"/>
      <c r="J125" s="134">
        <f>BK125</f>
        <v>0</v>
      </c>
      <c r="L125" s="123"/>
      <c r="M125" s="128"/>
      <c r="P125" s="129">
        <f>SUM(P126:P130)</f>
        <v>0</v>
      </c>
      <c r="R125" s="129">
        <f>SUM(R126:R130)</f>
        <v>0</v>
      </c>
      <c r="T125" s="130">
        <f>SUM(T126:T130)</f>
        <v>0.82151999999999992</v>
      </c>
      <c r="AR125" s="124" t="s">
        <v>84</v>
      </c>
      <c r="AT125" s="131" t="s">
        <v>75</v>
      </c>
      <c r="AU125" s="131" t="s">
        <v>84</v>
      </c>
      <c r="AY125" s="124" t="s">
        <v>131</v>
      </c>
      <c r="BK125" s="132">
        <f>SUM(BK126:BK130)</f>
        <v>0</v>
      </c>
    </row>
    <row r="126" spans="2:65" s="1" customFormat="1" ht="37.950000000000003" customHeight="1">
      <c r="B126" s="135"/>
      <c r="C126" s="136" t="s">
        <v>84</v>
      </c>
      <c r="D126" s="136" t="s">
        <v>134</v>
      </c>
      <c r="E126" s="137" t="s">
        <v>559</v>
      </c>
      <c r="F126" s="138" t="s">
        <v>560</v>
      </c>
      <c r="G126" s="139" t="s">
        <v>191</v>
      </c>
      <c r="H126" s="140">
        <v>45.64</v>
      </c>
      <c r="I126" s="141">
        <v>0</v>
      </c>
      <c r="J126" s="142">
        <f>ROUND(I126*H126,2)</f>
        <v>0</v>
      </c>
      <c r="K126" s="143"/>
      <c r="L126" s="28"/>
      <c r="M126" s="144" t="s">
        <v>1</v>
      </c>
      <c r="N126" s="145" t="s">
        <v>42</v>
      </c>
      <c r="P126" s="146">
        <f>O126*H126</f>
        <v>0</v>
      </c>
      <c r="Q126" s="146">
        <v>0</v>
      </c>
      <c r="R126" s="146">
        <f>Q126*H126</f>
        <v>0</v>
      </c>
      <c r="S126" s="146">
        <v>1.7999999999999999E-2</v>
      </c>
      <c r="T126" s="147">
        <f>S126*H126</f>
        <v>0.82151999999999992</v>
      </c>
      <c r="AR126" s="148" t="s">
        <v>138</v>
      </c>
      <c r="AT126" s="148" t="s">
        <v>134</v>
      </c>
      <c r="AU126" s="148" t="s">
        <v>139</v>
      </c>
      <c r="AY126" s="13" t="s">
        <v>131</v>
      </c>
      <c r="BE126" s="149">
        <f>IF(N126="základná",J126,0)</f>
        <v>0</v>
      </c>
      <c r="BF126" s="149">
        <f>IF(N126="znížená",J126,0)</f>
        <v>0</v>
      </c>
      <c r="BG126" s="149">
        <f>IF(N126="zákl. prenesená",J126,0)</f>
        <v>0</v>
      </c>
      <c r="BH126" s="149">
        <f>IF(N126="zníž. prenesená",J126,0)</f>
        <v>0</v>
      </c>
      <c r="BI126" s="149">
        <f>IF(N126="nulová",J126,0)</f>
        <v>0</v>
      </c>
      <c r="BJ126" s="13" t="s">
        <v>139</v>
      </c>
      <c r="BK126" s="149">
        <f>ROUND(I126*H126,2)</f>
        <v>0</v>
      </c>
      <c r="BL126" s="13" t="s">
        <v>138</v>
      </c>
      <c r="BM126" s="148" t="s">
        <v>667</v>
      </c>
    </row>
    <row r="127" spans="2:65" s="1" customFormat="1" ht="21.75" customHeight="1">
      <c r="B127" s="135"/>
      <c r="C127" s="136" t="s">
        <v>139</v>
      </c>
      <c r="D127" s="136" t="s">
        <v>134</v>
      </c>
      <c r="E127" s="137" t="s">
        <v>202</v>
      </c>
      <c r="F127" s="138" t="s">
        <v>203</v>
      </c>
      <c r="G127" s="139" t="s">
        <v>204</v>
      </c>
      <c r="H127" s="140">
        <v>0.82199999999999995</v>
      </c>
      <c r="I127" s="141">
        <v>0</v>
      </c>
      <c r="J127" s="142">
        <f>ROUND(I127*H127,2)</f>
        <v>0</v>
      </c>
      <c r="K127" s="143"/>
      <c r="L127" s="28"/>
      <c r="M127" s="144" t="s">
        <v>1</v>
      </c>
      <c r="N127" s="145" t="s">
        <v>42</v>
      </c>
      <c r="P127" s="146">
        <f>O127*H127</f>
        <v>0</v>
      </c>
      <c r="Q127" s="146">
        <v>0</v>
      </c>
      <c r="R127" s="146">
        <f>Q127*H127</f>
        <v>0</v>
      </c>
      <c r="S127" s="146">
        <v>0</v>
      </c>
      <c r="T127" s="147">
        <f>S127*H127</f>
        <v>0</v>
      </c>
      <c r="AR127" s="148" t="s">
        <v>138</v>
      </c>
      <c r="AT127" s="148" t="s">
        <v>134</v>
      </c>
      <c r="AU127" s="148" t="s">
        <v>139</v>
      </c>
      <c r="AY127" s="13" t="s">
        <v>131</v>
      </c>
      <c r="BE127" s="149">
        <f>IF(N127="základná",J127,0)</f>
        <v>0</v>
      </c>
      <c r="BF127" s="149">
        <f>IF(N127="znížená",J127,0)</f>
        <v>0</v>
      </c>
      <c r="BG127" s="149">
        <f>IF(N127="zákl. prenesená",J127,0)</f>
        <v>0</v>
      </c>
      <c r="BH127" s="149">
        <f>IF(N127="zníž. prenesená",J127,0)</f>
        <v>0</v>
      </c>
      <c r="BI127" s="149">
        <f>IF(N127="nulová",J127,0)</f>
        <v>0</v>
      </c>
      <c r="BJ127" s="13" t="s">
        <v>139</v>
      </c>
      <c r="BK127" s="149">
        <f>ROUND(I127*H127,2)</f>
        <v>0</v>
      </c>
      <c r="BL127" s="13" t="s">
        <v>138</v>
      </c>
      <c r="BM127" s="148" t="s">
        <v>668</v>
      </c>
    </row>
    <row r="128" spans="2:65" s="1" customFormat="1" ht="24.15" customHeight="1">
      <c r="B128" s="135"/>
      <c r="C128" s="136" t="s">
        <v>144</v>
      </c>
      <c r="D128" s="136" t="s">
        <v>134</v>
      </c>
      <c r="E128" s="137" t="s">
        <v>207</v>
      </c>
      <c r="F128" s="138" t="s">
        <v>208</v>
      </c>
      <c r="G128" s="139" t="s">
        <v>204</v>
      </c>
      <c r="H128" s="140">
        <v>16.440000000000001</v>
      </c>
      <c r="I128" s="141">
        <v>0</v>
      </c>
      <c r="J128" s="142">
        <f>ROUND(I128*H128,2)</f>
        <v>0</v>
      </c>
      <c r="K128" s="143"/>
      <c r="L128" s="28"/>
      <c r="M128" s="144" t="s">
        <v>1</v>
      </c>
      <c r="N128" s="145" t="s">
        <v>42</v>
      </c>
      <c r="P128" s="146">
        <f>O128*H128</f>
        <v>0</v>
      </c>
      <c r="Q128" s="146">
        <v>0</v>
      </c>
      <c r="R128" s="146">
        <f>Q128*H128</f>
        <v>0</v>
      </c>
      <c r="S128" s="146">
        <v>0</v>
      </c>
      <c r="T128" s="147">
        <f>S128*H128</f>
        <v>0</v>
      </c>
      <c r="AR128" s="148" t="s">
        <v>138</v>
      </c>
      <c r="AT128" s="148" t="s">
        <v>134</v>
      </c>
      <c r="AU128" s="148" t="s">
        <v>139</v>
      </c>
      <c r="AY128" s="13" t="s">
        <v>131</v>
      </c>
      <c r="BE128" s="149">
        <f>IF(N128="základná",J128,0)</f>
        <v>0</v>
      </c>
      <c r="BF128" s="149">
        <f>IF(N128="znížená",J128,0)</f>
        <v>0</v>
      </c>
      <c r="BG128" s="149">
        <f>IF(N128="zákl. prenesená",J128,0)</f>
        <v>0</v>
      </c>
      <c r="BH128" s="149">
        <f>IF(N128="zníž. prenesená",J128,0)</f>
        <v>0</v>
      </c>
      <c r="BI128" s="149">
        <f>IF(N128="nulová",J128,0)</f>
        <v>0</v>
      </c>
      <c r="BJ128" s="13" t="s">
        <v>139</v>
      </c>
      <c r="BK128" s="149">
        <f>ROUND(I128*H128,2)</f>
        <v>0</v>
      </c>
      <c r="BL128" s="13" t="s">
        <v>138</v>
      </c>
      <c r="BM128" s="148" t="s">
        <v>669</v>
      </c>
    </row>
    <row r="129" spans="2:65" s="1" customFormat="1" ht="24.15" customHeight="1">
      <c r="B129" s="135"/>
      <c r="C129" s="136" t="s">
        <v>138</v>
      </c>
      <c r="D129" s="136" t="s">
        <v>134</v>
      </c>
      <c r="E129" s="137" t="s">
        <v>211</v>
      </c>
      <c r="F129" s="138" t="s">
        <v>212</v>
      </c>
      <c r="G129" s="139" t="s">
        <v>204</v>
      </c>
      <c r="H129" s="140">
        <v>0.82199999999999995</v>
      </c>
      <c r="I129" s="141">
        <v>0</v>
      </c>
      <c r="J129" s="142">
        <f>ROUND(I129*H129,2)</f>
        <v>0</v>
      </c>
      <c r="K129" s="143"/>
      <c r="L129" s="28"/>
      <c r="M129" s="144" t="s">
        <v>1</v>
      </c>
      <c r="N129" s="145" t="s">
        <v>42</v>
      </c>
      <c r="P129" s="146">
        <f>O129*H129</f>
        <v>0</v>
      </c>
      <c r="Q129" s="146">
        <v>0</v>
      </c>
      <c r="R129" s="146">
        <f>Q129*H129</f>
        <v>0</v>
      </c>
      <c r="S129" s="146">
        <v>0</v>
      </c>
      <c r="T129" s="147">
        <f>S129*H129</f>
        <v>0</v>
      </c>
      <c r="AR129" s="148" t="s">
        <v>138</v>
      </c>
      <c r="AT129" s="148" t="s">
        <v>134</v>
      </c>
      <c r="AU129" s="148" t="s">
        <v>139</v>
      </c>
      <c r="AY129" s="13" t="s">
        <v>131</v>
      </c>
      <c r="BE129" s="149">
        <f>IF(N129="základná",J129,0)</f>
        <v>0</v>
      </c>
      <c r="BF129" s="149">
        <f>IF(N129="znížená",J129,0)</f>
        <v>0</v>
      </c>
      <c r="BG129" s="149">
        <f>IF(N129="zákl. prenesená",J129,0)</f>
        <v>0</v>
      </c>
      <c r="BH129" s="149">
        <f>IF(N129="zníž. prenesená",J129,0)</f>
        <v>0</v>
      </c>
      <c r="BI129" s="149">
        <f>IF(N129="nulová",J129,0)</f>
        <v>0</v>
      </c>
      <c r="BJ129" s="13" t="s">
        <v>139</v>
      </c>
      <c r="BK129" s="149">
        <f>ROUND(I129*H129,2)</f>
        <v>0</v>
      </c>
      <c r="BL129" s="13" t="s">
        <v>138</v>
      </c>
      <c r="BM129" s="148" t="s">
        <v>670</v>
      </c>
    </row>
    <row r="130" spans="2:65" s="1" customFormat="1" ht="24.15" customHeight="1">
      <c r="B130" s="135"/>
      <c r="C130" s="136" t="s">
        <v>152</v>
      </c>
      <c r="D130" s="136" t="s">
        <v>134</v>
      </c>
      <c r="E130" s="137" t="s">
        <v>214</v>
      </c>
      <c r="F130" s="138" t="s">
        <v>215</v>
      </c>
      <c r="G130" s="139" t="s">
        <v>204</v>
      </c>
      <c r="H130" s="140">
        <v>0.82199999999999995</v>
      </c>
      <c r="I130" s="141">
        <v>0</v>
      </c>
      <c r="J130" s="142">
        <f>ROUND(I130*H130,2)</f>
        <v>0</v>
      </c>
      <c r="K130" s="143"/>
      <c r="L130" s="28"/>
      <c r="M130" s="144" t="s">
        <v>1</v>
      </c>
      <c r="N130" s="145" t="s">
        <v>42</v>
      </c>
      <c r="P130" s="146">
        <f>O130*H130</f>
        <v>0</v>
      </c>
      <c r="Q130" s="146">
        <v>0</v>
      </c>
      <c r="R130" s="146">
        <f>Q130*H130</f>
        <v>0</v>
      </c>
      <c r="S130" s="146">
        <v>0</v>
      </c>
      <c r="T130" s="147">
        <f>S130*H130</f>
        <v>0</v>
      </c>
      <c r="AR130" s="148" t="s">
        <v>138</v>
      </c>
      <c r="AT130" s="148" t="s">
        <v>134</v>
      </c>
      <c r="AU130" s="148" t="s">
        <v>139</v>
      </c>
      <c r="AY130" s="13" t="s">
        <v>131</v>
      </c>
      <c r="BE130" s="149">
        <f>IF(N130="základná",J130,0)</f>
        <v>0</v>
      </c>
      <c r="BF130" s="149">
        <f>IF(N130="znížená",J130,0)</f>
        <v>0</v>
      </c>
      <c r="BG130" s="149">
        <f>IF(N130="zákl. prenesená",J130,0)</f>
        <v>0</v>
      </c>
      <c r="BH130" s="149">
        <f>IF(N130="zníž. prenesená",J130,0)</f>
        <v>0</v>
      </c>
      <c r="BI130" s="149">
        <f>IF(N130="nulová",J130,0)</f>
        <v>0</v>
      </c>
      <c r="BJ130" s="13" t="s">
        <v>139</v>
      </c>
      <c r="BK130" s="149">
        <f>ROUND(I130*H130,2)</f>
        <v>0</v>
      </c>
      <c r="BL130" s="13" t="s">
        <v>138</v>
      </c>
      <c r="BM130" s="148" t="s">
        <v>671</v>
      </c>
    </row>
    <row r="131" spans="2:65" s="11" customFormat="1" ht="25.95" customHeight="1">
      <c r="B131" s="123"/>
      <c r="D131" s="124" t="s">
        <v>75</v>
      </c>
      <c r="E131" s="125" t="s">
        <v>221</v>
      </c>
      <c r="F131" s="125" t="s">
        <v>222</v>
      </c>
      <c r="I131" s="126"/>
      <c r="J131" s="127">
        <f>BK131</f>
        <v>0</v>
      </c>
      <c r="L131" s="123"/>
      <c r="M131" s="128"/>
      <c r="P131" s="129">
        <f>P132+P136+P139+P148</f>
        <v>0</v>
      </c>
      <c r="R131" s="129">
        <f>R132+R136+R139+R148</f>
        <v>0.17139353000000002</v>
      </c>
      <c r="T131" s="130">
        <f>T132+T136+T139+T148</f>
        <v>0</v>
      </c>
      <c r="AR131" s="124" t="s">
        <v>139</v>
      </c>
      <c r="AT131" s="131" t="s">
        <v>75</v>
      </c>
      <c r="AU131" s="131" t="s">
        <v>76</v>
      </c>
      <c r="AY131" s="124" t="s">
        <v>131</v>
      </c>
      <c r="BK131" s="132">
        <f>BK132+BK136+BK139+BK148</f>
        <v>0</v>
      </c>
    </row>
    <row r="132" spans="2:65" s="11" customFormat="1" ht="22.95" customHeight="1">
      <c r="B132" s="123"/>
      <c r="D132" s="124" t="s">
        <v>75</v>
      </c>
      <c r="E132" s="133" t="s">
        <v>223</v>
      </c>
      <c r="F132" s="133" t="s">
        <v>224</v>
      </c>
      <c r="I132" s="126"/>
      <c r="J132" s="134">
        <f>BK132</f>
        <v>0</v>
      </c>
      <c r="L132" s="123"/>
      <c r="M132" s="128"/>
      <c r="P132" s="129">
        <f>SUM(P133:P135)</f>
        <v>0</v>
      </c>
      <c r="R132" s="129">
        <f>SUM(R133:R135)</f>
        <v>1.3783300000000001E-3</v>
      </c>
      <c r="T132" s="130">
        <f>SUM(T133:T135)</f>
        <v>0</v>
      </c>
      <c r="AR132" s="124" t="s">
        <v>139</v>
      </c>
      <c r="AT132" s="131" t="s">
        <v>75</v>
      </c>
      <c r="AU132" s="131" t="s">
        <v>84</v>
      </c>
      <c r="AY132" s="124" t="s">
        <v>131</v>
      </c>
      <c r="BK132" s="132">
        <f>SUM(BK133:BK135)</f>
        <v>0</v>
      </c>
    </row>
    <row r="133" spans="2:65" s="1" customFormat="1" ht="24.15" customHeight="1">
      <c r="B133" s="135"/>
      <c r="C133" s="136" t="s">
        <v>156</v>
      </c>
      <c r="D133" s="136" t="s">
        <v>134</v>
      </c>
      <c r="E133" s="137" t="s">
        <v>567</v>
      </c>
      <c r="F133" s="138" t="s">
        <v>568</v>
      </c>
      <c r="G133" s="139" t="s">
        <v>191</v>
      </c>
      <c r="H133" s="140">
        <v>45.64</v>
      </c>
      <c r="I133" s="141">
        <v>0</v>
      </c>
      <c r="J133" s="142">
        <f>ROUND(I133*H133,2)</f>
        <v>0</v>
      </c>
      <c r="K133" s="143"/>
      <c r="L133" s="28"/>
      <c r="M133" s="144" t="s">
        <v>1</v>
      </c>
      <c r="N133" s="145" t="s">
        <v>42</v>
      </c>
      <c r="P133" s="146">
        <f>O133*H133</f>
        <v>0</v>
      </c>
      <c r="Q133" s="146">
        <v>2.0000000000000002E-5</v>
      </c>
      <c r="R133" s="146">
        <f>Q133*H133</f>
        <v>9.1280000000000007E-4</v>
      </c>
      <c r="S133" s="146">
        <v>0</v>
      </c>
      <c r="T133" s="147">
        <f>S133*H133</f>
        <v>0</v>
      </c>
      <c r="AR133" s="148" t="s">
        <v>197</v>
      </c>
      <c r="AT133" s="148" t="s">
        <v>134</v>
      </c>
      <c r="AU133" s="148" t="s">
        <v>139</v>
      </c>
      <c r="AY133" s="13" t="s">
        <v>131</v>
      </c>
      <c r="BE133" s="149">
        <f>IF(N133="základná",J133,0)</f>
        <v>0</v>
      </c>
      <c r="BF133" s="149">
        <f>IF(N133="znížená",J133,0)</f>
        <v>0</v>
      </c>
      <c r="BG133" s="149">
        <f>IF(N133="zákl. prenesená",J133,0)</f>
        <v>0</v>
      </c>
      <c r="BH133" s="149">
        <f>IF(N133="zníž. prenesená",J133,0)</f>
        <v>0</v>
      </c>
      <c r="BI133" s="149">
        <f>IF(N133="nulová",J133,0)</f>
        <v>0</v>
      </c>
      <c r="BJ133" s="13" t="s">
        <v>139</v>
      </c>
      <c r="BK133" s="149">
        <f>ROUND(I133*H133,2)</f>
        <v>0</v>
      </c>
      <c r="BL133" s="13" t="s">
        <v>197</v>
      </c>
      <c r="BM133" s="148" t="s">
        <v>672</v>
      </c>
    </row>
    <row r="134" spans="2:65" s="1" customFormat="1" ht="24.15" customHeight="1">
      <c r="B134" s="135"/>
      <c r="C134" s="155" t="s">
        <v>160</v>
      </c>
      <c r="D134" s="155" t="s">
        <v>280</v>
      </c>
      <c r="E134" s="156" t="s">
        <v>570</v>
      </c>
      <c r="F134" s="157" t="s">
        <v>571</v>
      </c>
      <c r="G134" s="158" t="s">
        <v>191</v>
      </c>
      <c r="H134" s="159">
        <v>46.552999999999997</v>
      </c>
      <c r="I134" s="160">
        <v>0</v>
      </c>
      <c r="J134" s="161">
        <f>ROUND(I134*H134,2)</f>
        <v>0</v>
      </c>
      <c r="K134" s="162"/>
      <c r="L134" s="163"/>
      <c r="M134" s="164" t="s">
        <v>1</v>
      </c>
      <c r="N134" s="165" t="s">
        <v>42</v>
      </c>
      <c r="P134" s="146">
        <f>O134*H134</f>
        <v>0</v>
      </c>
      <c r="Q134" s="146">
        <v>1.0000000000000001E-5</v>
      </c>
      <c r="R134" s="146">
        <f>Q134*H134</f>
        <v>4.6553000000000002E-4</v>
      </c>
      <c r="S134" s="146">
        <v>0</v>
      </c>
      <c r="T134" s="147">
        <f>S134*H134</f>
        <v>0</v>
      </c>
      <c r="AR134" s="148" t="s">
        <v>276</v>
      </c>
      <c r="AT134" s="148" t="s">
        <v>280</v>
      </c>
      <c r="AU134" s="148" t="s">
        <v>139</v>
      </c>
      <c r="AY134" s="13" t="s">
        <v>131</v>
      </c>
      <c r="BE134" s="149">
        <f>IF(N134="základná",J134,0)</f>
        <v>0</v>
      </c>
      <c r="BF134" s="149">
        <f>IF(N134="znížená",J134,0)</f>
        <v>0</v>
      </c>
      <c r="BG134" s="149">
        <f>IF(N134="zákl. prenesená",J134,0)</f>
        <v>0</v>
      </c>
      <c r="BH134" s="149">
        <f>IF(N134="zníž. prenesená",J134,0)</f>
        <v>0</v>
      </c>
      <c r="BI134" s="149">
        <f>IF(N134="nulová",J134,0)</f>
        <v>0</v>
      </c>
      <c r="BJ134" s="13" t="s">
        <v>139</v>
      </c>
      <c r="BK134" s="149">
        <f>ROUND(I134*H134,2)</f>
        <v>0</v>
      </c>
      <c r="BL134" s="13" t="s">
        <v>197</v>
      </c>
      <c r="BM134" s="148" t="s">
        <v>673</v>
      </c>
    </row>
    <row r="135" spans="2:65" s="1" customFormat="1" ht="24.15" customHeight="1">
      <c r="B135" s="135"/>
      <c r="C135" s="136" t="s">
        <v>164</v>
      </c>
      <c r="D135" s="136" t="s">
        <v>134</v>
      </c>
      <c r="E135" s="137" t="s">
        <v>410</v>
      </c>
      <c r="F135" s="138" t="s">
        <v>411</v>
      </c>
      <c r="G135" s="139" t="s">
        <v>402</v>
      </c>
      <c r="H135" s="166">
        <v>0</v>
      </c>
      <c r="I135" s="141">
        <v>0</v>
      </c>
      <c r="J135" s="142">
        <f>ROUND(I135*H135,2)</f>
        <v>0</v>
      </c>
      <c r="K135" s="143"/>
      <c r="L135" s="28"/>
      <c r="M135" s="144" t="s">
        <v>1</v>
      </c>
      <c r="N135" s="145" t="s">
        <v>42</v>
      </c>
      <c r="P135" s="146">
        <f>O135*H135</f>
        <v>0</v>
      </c>
      <c r="Q135" s="146">
        <v>0</v>
      </c>
      <c r="R135" s="146">
        <f>Q135*H135</f>
        <v>0</v>
      </c>
      <c r="S135" s="146">
        <v>0</v>
      </c>
      <c r="T135" s="147">
        <f>S135*H135</f>
        <v>0</v>
      </c>
      <c r="AR135" s="148" t="s">
        <v>197</v>
      </c>
      <c r="AT135" s="148" t="s">
        <v>134</v>
      </c>
      <c r="AU135" s="148" t="s">
        <v>139</v>
      </c>
      <c r="AY135" s="13" t="s">
        <v>131</v>
      </c>
      <c r="BE135" s="149">
        <f>IF(N135="základná",J135,0)</f>
        <v>0</v>
      </c>
      <c r="BF135" s="149">
        <f>IF(N135="znížená",J135,0)</f>
        <v>0</v>
      </c>
      <c r="BG135" s="149">
        <f>IF(N135="zákl. prenesená",J135,0)</f>
        <v>0</v>
      </c>
      <c r="BH135" s="149">
        <f>IF(N135="zníž. prenesená",J135,0)</f>
        <v>0</v>
      </c>
      <c r="BI135" s="149">
        <f>IF(N135="nulová",J135,0)</f>
        <v>0</v>
      </c>
      <c r="BJ135" s="13" t="s">
        <v>139</v>
      </c>
      <c r="BK135" s="149">
        <f>ROUND(I135*H135,2)</f>
        <v>0</v>
      </c>
      <c r="BL135" s="13" t="s">
        <v>197</v>
      </c>
      <c r="BM135" s="148" t="s">
        <v>674</v>
      </c>
    </row>
    <row r="136" spans="2:65" s="11" customFormat="1" ht="22.95" customHeight="1">
      <c r="B136" s="123"/>
      <c r="D136" s="124" t="s">
        <v>75</v>
      </c>
      <c r="E136" s="133" t="s">
        <v>248</v>
      </c>
      <c r="F136" s="133" t="s">
        <v>249</v>
      </c>
      <c r="I136" s="126"/>
      <c r="J136" s="134">
        <f>BK136</f>
        <v>0</v>
      </c>
      <c r="L136" s="123"/>
      <c r="M136" s="128"/>
      <c r="P136" s="129">
        <f>SUM(P137:P138)</f>
        <v>0</v>
      </c>
      <c r="R136" s="129">
        <f>SUM(R137:R138)</f>
        <v>1.9625199999999999E-2</v>
      </c>
      <c r="T136" s="130">
        <f>SUM(T137:T138)</f>
        <v>0</v>
      </c>
      <c r="AR136" s="124" t="s">
        <v>139</v>
      </c>
      <c r="AT136" s="131" t="s">
        <v>75</v>
      </c>
      <c r="AU136" s="131" t="s">
        <v>84</v>
      </c>
      <c r="AY136" s="124" t="s">
        <v>131</v>
      </c>
      <c r="BK136" s="132">
        <f>SUM(BK137:BK138)</f>
        <v>0</v>
      </c>
    </row>
    <row r="137" spans="2:65" s="1" customFormat="1" ht="24.15" customHeight="1">
      <c r="B137" s="135"/>
      <c r="C137" s="136" t="s">
        <v>132</v>
      </c>
      <c r="D137" s="136" t="s">
        <v>134</v>
      </c>
      <c r="E137" s="137" t="s">
        <v>675</v>
      </c>
      <c r="F137" s="138" t="s">
        <v>676</v>
      </c>
      <c r="G137" s="139" t="s">
        <v>191</v>
      </c>
      <c r="H137" s="140">
        <v>45.64</v>
      </c>
      <c r="I137" s="141">
        <v>0</v>
      </c>
      <c r="J137" s="142">
        <f>ROUND(I137*H137,2)</f>
        <v>0</v>
      </c>
      <c r="K137" s="143"/>
      <c r="L137" s="28"/>
      <c r="M137" s="144" t="s">
        <v>1</v>
      </c>
      <c r="N137" s="145" t="s">
        <v>42</v>
      </c>
      <c r="P137" s="146">
        <f>O137*H137</f>
        <v>0</v>
      </c>
      <c r="Q137" s="146">
        <v>4.2999999999999999E-4</v>
      </c>
      <c r="R137" s="146">
        <f>Q137*H137</f>
        <v>1.9625199999999999E-2</v>
      </c>
      <c r="S137" s="146">
        <v>0</v>
      </c>
      <c r="T137" s="147">
        <f>S137*H137</f>
        <v>0</v>
      </c>
      <c r="AR137" s="148" t="s">
        <v>197</v>
      </c>
      <c r="AT137" s="148" t="s">
        <v>134</v>
      </c>
      <c r="AU137" s="148" t="s">
        <v>139</v>
      </c>
      <c r="AY137" s="13" t="s">
        <v>131</v>
      </c>
      <c r="BE137" s="149">
        <f>IF(N137="základná",J137,0)</f>
        <v>0</v>
      </c>
      <c r="BF137" s="149">
        <f>IF(N137="znížená",J137,0)</f>
        <v>0</v>
      </c>
      <c r="BG137" s="149">
        <f>IF(N137="zákl. prenesená",J137,0)</f>
        <v>0</v>
      </c>
      <c r="BH137" s="149">
        <f>IF(N137="zníž. prenesená",J137,0)</f>
        <v>0</v>
      </c>
      <c r="BI137" s="149">
        <f>IF(N137="nulová",J137,0)</f>
        <v>0</v>
      </c>
      <c r="BJ137" s="13" t="s">
        <v>139</v>
      </c>
      <c r="BK137" s="149">
        <f>ROUND(I137*H137,2)</f>
        <v>0</v>
      </c>
      <c r="BL137" s="13" t="s">
        <v>197</v>
      </c>
      <c r="BM137" s="148" t="s">
        <v>677</v>
      </c>
    </row>
    <row r="138" spans="2:65" s="1" customFormat="1" ht="24.15" customHeight="1">
      <c r="B138" s="135"/>
      <c r="C138" s="136" t="s">
        <v>172</v>
      </c>
      <c r="D138" s="136" t="s">
        <v>134</v>
      </c>
      <c r="E138" s="137" t="s">
        <v>678</v>
      </c>
      <c r="F138" s="138" t="s">
        <v>679</v>
      </c>
      <c r="G138" s="139" t="s">
        <v>402</v>
      </c>
      <c r="H138" s="166">
        <v>0</v>
      </c>
      <c r="I138" s="141">
        <v>0</v>
      </c>
      <c r="J138" s="142">
        <f>ROUND(I138*H138,2)</f>
        <v>0</v>
      </c>
      <c r="K138" s="143"/>
      <c r="L138" s="28"/>
      <c r="M138" s="144" t="s">
        <v>1</v>
      </c>
      <c r="N138" s="145" t="s">
        <v>42</v>
      </c>
      <c r="P138" s="146">
        <f>O138*H138</f>
        <v>0</v>
      </c>
      <c r="Q138" s="146">
        <v>0</v>
      </c>
      <c r="R138" s="146">
        <f>Q138*H138</f>
        <v>0</v>
      </c>
      <c r="S138" s="146">
        <v>0</v>
      </c>
      <c r="T138" s="147">
        <f>S138*H138</f>
        <v>0</v>
      </c>
      <c r="AR138" s="148" t="s">
        <v>197</v>
      </c>
      <c r="AT138" s="148" t="s">
        <v>134</v>
      </c>
      <c r="AU138" s="148" t="s">
        <v>139</v>
      </c>
      <c r="AY138" s="13" t="s">
        <v>131</v>
      </c>
      <c r="BE138" s="149">
        <f>IF(N138="základná",J138,0)</f>
        <v>0</v>
      </c>
      <c r="BF138" s="149">
        <f>IF(N138="znížená",J138,0)</f>
        <v>0</v>
      </c>
      <c r="BG138" s="149">
        <f>IF(N138="zákl. prenesená",J138,0)</f>
        <v>0</v>
      </c>
      <c r="BH138" s="149">
        <f>IF(N138="zníž. prenesená",J138,0)</f>
        <v>0</v>
      </c>
      <c r="BI138" s="149">
        <f>IF(N138="nulová",J138,0)</f>
        <v>0</v>
      </c>
      <c r="BJ138" s="13" t="s">
        <v>139</v>
      </c>
      <c r="BK138" s="149">
        <f>ROUND(I138*H138,2)</f>
        <v>0</v>
      </c>
      <c r="BL138" s="13" t="s">
        <v>197</v>
      </c>
      <c r="BM138" s="148" t="s">
        <v>680</v>
      </c>
    </row>
    <row r="139" spans="2:65" s="11" customFormat="1" ht="22.95" customHeight="1">
      <c r="B139" s="123"/>
      <c r="D139" s="124" t="s">
        <v>75</v>
      </c>
      <c r="E139" s="133" t="s">
        <v>681</v>
      </c>
      <c r="F139" s="133" t="s">
        <v>682</v>
      </c>
      <c r="I139" s="126"/>
      <c r="J139" s="134">
        <f>BK139</f>
        <v>0</v>
      </c>
      <c r="L139" s="123"/>
      <c r="M139" s="128"/>
      <c r="P139" s="129">
        <f>SUM(P140:P147)</f>
        <v>0</v>
      </c>
      <c r="R139" s="129">
        <f>SUM(R140:R147)</f>
        <v>6.0400000000000002E-3</v>
      </c>
      <c r="T139" s="130">
        <f>SUM(T140:T147)</f>
        <v>0</v>
      </c>
      <c r="AR139" s="124" t="s">
        <v>139</v>
      </c>
      <c r="AT139" s="131" t="s">
        <v>75</v>
      </c>
      <c r="AU139" s="131" t="s">
        <v>84</v>
      </c>
      <c r="AY139" s="124" t="s">
        <v>131</v>
      </c>
      <c r="BK139" s="132">
        <f>SUM(BK140:BK147)</f>
        <v>0</v>
      </c>
    </row>
    <row r="140" spans="2:65" s="1" customFormat="1" ht="21.75" customHeight="1">
      <c r="B140" s="135"/>
      <c r="C140" s="136" t="s">
        <v>176</v>
      </c>
      <c r="D140" s="136" t="s">
        <v>134</v>
      </c>
      <c r="E140" s="137" t="s">
        <v>683</v>
      </c>
      <c r="F140" s="138" t="s">
        <v>684</v>
      </c>
      <c r="G140" s="139" t="s">
        <v>234</v>
      </c>
      <c r="H140" s="140">
        <v>4</v>
      </c>
      <c r="I140" s="141">
        <v>0</v>
      </c>
      <c r="J140" s="142">
        <f t="shared" ref="J140:J147" si="0">ROUND(I140*H140,2)</f>
        <v>0</v>
      </c>
      <c r="K140" s="143"/>
      <c r="L140" s="28"/>
      <c r="M140" s="144" t="s">
        <v>1</v>
      </c>
      <c r="N140" s="145" t="s">
        <v>42</v>
      </c>
      <c r="P140" s="146">
        <f t="shared" ref="P140:P147" si="1">O140*H140</f>
        <v>0</v>
      </c>
      <c r="Q140" s="146">
        <v>0</v>
      </c>
      <c r="R140" s="146">
        <f t="shared" ref="R140:R147" si="2">Q140*H140</f>
        <v>0</v>
      </c>
      <c r="S140" s="146">
        <v>0</v>
      </c>
      <c r="T140" s="147">
        <f t="shared" ref="T140:T147" si="3">S140*H140</f>
        <v>0</v>
      </c>
      <c r="AR140" s="148" t="s">
        <v>197</v>
      </c>
      <c r="AT140" s="148" t="s">
        <v>134</v>
      </c>
      <c r="AU140" s="148" t="s">
        <v>139</v>
      </c>
      <c r="AY140" s="13" t="s">
        <v>131</v>
      </c>
      <c r="BE140" s="149">
        <f t="shared" ref="BE140:BE147" si="4">IF(N140="základná",J140,0)</f>
        <v>0</v>
      </c>
      <c r="BF140" s="149">
        <f t="shared" ref="BF140:BF147" si="5">IF(N140="znížená",J140,0)</f>
        <v>0</v>
      </c>
      <c r="BG140" s="149">
        <f t="shared" ref="BG140:BG147" si="6">IF(N140="zákl. prenesená",J140,0)</f>
        <v>0</v>
      </c>
      <c r="BH140" s="149">
        <f t="shared" ref="BH140:BH147" si="7">IF(N140="zníž. prenesená",J140,0)</f>
        <v>0</v>
      </c>
      <c r="BI140" s="149">
        <f t="shared" ref="BI140:BI147" si="8">IF(N140="nulová",J140,0)</f>
        <v>0</v>
      </c>
      <c r="BJ140" s="13" t="s">
        <v>139</v>
      </c>
      <c r="BK140" s="149">
        <f t="shared" ref="BK140:BK147" si="9">ROUND(I140*H140,2)</f>
        <v>0</v>
      </c>
      <c r="BL140" s="13" t="s">
        <v>197</v>
      </c>
      <c r="BM140" s="148" t="s">
        <v>685</v>
      </c>
    </row>
    <row r="141" spans="2:65" s="1" customFormat="1" ht="37.950000000000003" customHeight="1">
      <c r="B141" s="135"/>
      <c r="C141" s="155" t="s">
        <v>180</v>
      </c>
      <c r="D141" s="155" t="s">
        <v>280</v>
      </c>
      <c r="E141" s="156" t="s">
        <v>686</v>
      </c>
      <c r="F141" s="157" t="s">
        <v>687</v>
      </c>
      <c r="G141" s="158" t="s">
        <v>167</v>
      </c>
      <c r="H141" s="159">
        <v>4</v>
      </c>
      <c r="I141" s="160">
        <v>0</v>
      </c>
      <c r="J141" s="161">
        <f t="shared" si="0"/>
        <v>0</v>
      </c>
      <c r="K141" s="162"/>
      <c r="L141" s="163"/>
      <c r="M141" s="164" t="s">
        <v>1</v>
      </c>
      <c r="N141" s="165" t="s">
        <v>42</v>
      </c>
      <c r="P141" s="146">
        <f t="shared" si="1"/>
        <v>0</v>
      </c>
      <c r="Q141" s="146">
        <v>1.6000000000000001E-4</v>
      </c>
      <c r="R141" s="146">
        <f t="shared" si="2"/>
        <v>6.4000000000000005E-4</v>
      </c>
      <c r="S141" s="146">
        <v>0</v>
      </c>
      <c r="T141" s="147">
        <f t="shared" si="3"/>
        <v>0</v>
      </c>
      <c r="AR141" s="148" t="s">
        <v>276</v>
      </c>
      <c r="AT141" s="148" t="s">
        <v>280</v>
      </c>
      <c r="AU141" s="148" t="s">
        <v>139</v>
      </c>
      <c r="AY141" s="13" t="s">
        <v>131</v>
      </c>
      <c r="BE141" s="149">
        <f t="shared" si="4"/>
        <v>0</v>
      </c>
      <c r="BF141" s="149">
        <f t="shared" si="5"/>
        <v>0</v>
      </c>
      <c r="BG141" s="149">
        <f t="shared" si="6"/>
        <v>0</v>
      </c>
      <c r="BH141" s="149">
        <f t="shared" si="7"/>
        <v>0</v>
      </c>
      <c r="BI141" s="149">
        <f t="shared" si="8"/>
        <v>0</v>
      </c>
      <c r="BJ141" s="13" t="s">
        <v>139</v>
      </c>
      <c r="BK141" s="149">
        <f t="shared" si="9"/>
        <v>0</v>
      </c>
      <c r="BL141" s="13" t="s">
        <v>197</v>
      </c>
      <c r="BM141" s="148" t="s">
        <v>688</v>
      </c>
    </row>
    <row r="142" spans="2:65" s="1" customFormat="1" ht="21.75" customHeight="1">
      <c r="B142" s="135"/>
      <c r="C142" s="136" t="s">
        <v>184</v>
      </c>
      <c r="D142" s="136" t="s">
        <v>134</v>
      </c>
      <c r="E142" s="137" t="s">
        <v>689</v>
      </c>
      <c r="F142" s="138" t="s">
        <v>684</v>
      </c>
      <c r="G142" s="139" t="s">
        <v>234</v>
      </c>
      <c r="H142" s="140">
        <v>4</v>
      </c>
      <c r="I142" s="141">
        <v>0</v>
      </c>
      <c r="J142" s="142">
        <f t="shared" si="0"/>
        <v>0</v>
      </c>
      <c r="K142" s="143"/>
      <c r="L142" s="28"/>
      <c r="M142" s="144" t="s">
        <v>1</v>
      </c>
      <c r="N142" s="145" t="s">
        <v>42</v>
      </c>
      <c r="P142" s="146">
        <f t="shared" si="1"/>
        <v>0</v>
      </c>
      <c r="Q142" s="146">
        <v>0</v>
      </c>
      <c r="R142" s="146">
        <f t="shared" si="2"/>
        <v>0</v>
      </c>
      <c r="S142" s="146">
        <v>0</v>
      </c>
      <c r="T142" s="147">
        <f t="shared" si="3"/>
        <v>0</v>
      </c>
      <c r="AR142" s="148" t="s">
        <v>138</v>
      </c>
      <c r="AT142" s="148" t="s">
        <v>134</v>
      </c>
      <c r="AU142" s="148" t="s">
        <v>139</v>
      </c>
      <c r="AY142" s="13" t="s">
        <v>131</v>
      </c>
      <c r="BE142" s="149">
        <f t="shared" si="4"/>
        <v>0</v>
      </c>
      <c r="BF142" s="149">
        <f t="shared" si="5"/>
        <v>0</v>
      </c>
      <c r="BG142" s="149">
        <f t="shared" si="6"/>
        <v>0</v>
      </c>
      <c r="BH142" s="149">
        <f t="shared" si="7"/>
        <v>0</v>
      </c>
      <c r="BI142" s="149">
        <f t="shared" si="8"/>
        <v>0</v>
      </c>
      <c r="BJ142" s="13" t="s">
        <v>139</v>
      </c>
      <c r="BK142" s="149">
        <f t="shared" si="9"/>
        <v>0</v>
      </c>
      <c r="BL142" s="13" t="s">
        <v>138</v>
      </c>
      <c r="BM142" s="148" t="s">
        <v>690</v>
      </c>
    </row>
    <row r="143" spans="2:65" s="1" customFormat="1" ht="24.15" customHeight="1">
      <c r="B143" s="135"/>
      <c r="C143" s="155" t="s">
        <v>188</v>
      </c>
      <c r="D143" s="155" t="s">
        <v>280</v>
      </c>
      <c r="E143" s="156" t="s">
        <v>691</v>
      </c>
      <c r="F143" s="157" t="s">
        <v>692</v>
      </c>
      <c r="G143" s="158" t="s">
        <v>167</v>
      </c>
      <c r="H143" s="159">
        <v>4</v>
      </c>
      <c r="I143" s="160">
        <v>0</v>
      </c>
      <c r="J143" s="161">
        <f t="shared" si="0"/>
        <v>0</v>
      </c>
      <c r="K143" s="162"/>
      <c r="L143" s="163"/>
      <c r="M143" s="164" t="s">
        <v>1</v>
      </c>
      <c r="N143" s="165" t="s">
        <v>42</v>
      </c>
      <c r="P143" s="146">
        <f t="shared" si="1"/>
        <v>0</v>
      </c>
      <c r="Q143" s="146">
        <v>1E-4</v>
      </c>
      <c r="R143" s="146">
        <f t="shared" si="2"/>
        <v>4.0000000000000002E-4</v>
      </c>
      <c r="S143" s="146">
        <v>0</v>
      </c>
      <c r="T143" s="147">
        <f t="shared" si="3"/>
        <v>0</v>
      </c>
      <c r="AR143" s="148" t="s">
        <v>164</v>
      </c>
      <c r="AT143" s="148" t="s">
        <v>280</v>
      </c>
      <c r="AU143" s="148" t="s">
        <v>139</v>
      </c>
      <c r="AY143" s="13" t="s">
        <v>131</v>
      </c>
      <c r="BE143" s="149">
        <f t="shared" si="4"/>
        <v>0</v>
      </c>
      <c r="BF143" s="149">
        <f t="shared" si="5"/>
        <v>0</v>
      </c>
      <c r="BG143" s="149">
        <f t="shared" si="6"/>
        <v>0</v>
      </c>
      <c r="BH143" s="149">
        <f t="shared" si="7"/>
        <v>0</v>
      </c>
      <c r="BI143" s="149">
        <f t="shared" si="8"/>
        <v>0</v>
      </c>
      <c r="BJ143" s="13" t="s">
        <v>139</v>
      </c>
      <c r="BK143" s="149">
        <f t="shared" si="9"/>
        <v>0</v>
      </c>
      <c r="BL143" s="13" t="s">
        <v>138</v>
      </c>
      <c r="BM143" s="148" t="s">
        <v>693</v>
      </c>
    </row>
    <row r="144" spans="2:65" s="1" customFormat="1" ht="24.15" customHeight="1">
      <c r="B144" s="135"/>
      <c r="C144" s="136" t="s">
        <v>193</v>
      </c>
      <c r="D144" s="136" t="s">
        <v>134</v>
      </c>
      <c r="E144" s="137" t="s">
        <v>694</v>
      </c>
      <c r="F144" s="138" t="s">
        <v>695</v>
      </c>
      <c r="G144" s="139" t="s">
        <v>167</v>
      </c>
      <c r="H144" s="140">
        <v>4</v>
      </c>
      <c r="I144" s="141">
        <v>0</v>
      </c>
      <c r="J144" s="142">
        <f t="shared" si="0"/>
        <v>0</v>
      </c>
      <c r="K144" s="143"/>
      <c r="L144" s="28"/>
      <c r="M144" s="144" t="s">
        <v>1</v>
      </c>
      <c r="N144" s="145" t="s">
        <v>42</v>
      </c>
      <c r="P144" s="146">
        <f t="shared" si="1"/>
        <v>0</v>
      </c>
      <c r="Q144" s="146">
        <v>0</v>
      </c>
      <c r="R144" s="146">
        <f t="shared" si="2"/>
        <v>0</v>
      </c>
      <c r="S144" s="146">
        <v>0</v>
      </c>
      <c r="T144" s="147">
        <f t="shared" si="3"/>
        <v>0</v>
      </c>
      <c r="AR144" s="148" t="s">
        <v>197</v>
      </c>
      <c r="AT144" s="148" t="s">
        <v>134</v>
      </c>
      <c r="AU144" s="148" t="s">
        <v>139</v>
      </c>
      <c r="AY144" s="13" t="s">
        <v>131</v>
      </c>
      <c r="BE144" s="149">
        <f t="shared" si="4"/>
        <v>0</v>
      </c>
      <c r="BF144" s="149">
        <f t="shared" si="5"/>
        <v>0</v>
      </c>
      <c r="BG144" s="149">
        <f t="shared" si="6"/>
        <v>0</v>
      </c>
      <c r="BH144" s="149">
        <f t="shared" si="7"/>
        <v>0</v>
      </c>
      <c r="BI144" s="149">
        <f t="shared" si="8"/>
        <v>0</v>
      </c>
      <c r="BJ144" s="13" t="s">
        <v>139</v>
      </c>
      <c r="BK144" s="149">
        <f t="shared" si="9"/>
        <v>0</v>
      </c>
      <c r="BL144" s="13" t="s">
        <v>197</v>
      </c>
      <c r="BM144" s="148" t="s">
        <v>696</v>
      </c>
    </row>
    <row r="145" spans="2:65" s="1" customFormat="1" ht="24.15" customHeight="1">
      <c r="B145" s="135"/>
      <c r="C145" s="155" t="s">
        <v>197</v>
      </c>
      <c r="D145" s="155" t="s">
        <v>280</v>
      </c>
      <c r="E145" s="156" t="s">
        <v>697</v>
      </c>
      <c r="F145" s="157" t="s">
        <v>698</v>
      </c>
      <c r="G145" s="158" t="s">
        <v>167</v>
      </c>
      <c r="H145" s="159">
        <v>4</v>
      </c>
      <c r="I145" s="160">
        <v>0</v>
      </c>
      <c r="J145" s="161">
        <f t="shared" si="0"/>
        <v>0</v>
      </c>
      <c r="K145" s="162"/>
      <c r="L145" s="163"/>
      <c r="M145" s="164" t="s">
        <v>1</v>
      </c>
      <c r="N145" s="165" t="s">
        <v>42</v>
      </c>
      <c r="P145" s="146">
        <f t="shared" si="1"/>
        <v>0</v>
      </c>
      <c r="Q145" s="146">
        <v>2.5000000000000001E-4</v>
      </c>
      <c r="R145" s="146">
        <f t="shared" si="2"/>
        <v>1E-3</v>
      </c>
      <c r="S145" s="146">
        <v>0</v>
      </c>
      <c r="T145" s="147">
        <f t="shared" si="3"/>
        <v>0</v>
      </c>
      <c r="AR145" s="148" t="s">
        <v>276</v>
      </c>
      <c r="AT145" s="148" t="s">
        <v>280</v>
      </c>
      <c r="AU145" s="148" t="s">
        <v>139</v>
      </c>
      <c r="AY145" s="13" t="s">
        <v>131</v>
      </c>
      <c r="BE145" s="149">
        <f t="shared" si="4"/>
        <v>0</v>
      </c>
      <c r="BF145" s="149">
        <f t="shared" si="5"/>
        <v>0</v>
      </c>
      <c r="BG145" s="149">
        <f t="shared" si="6"/>
        <v>0</v>
      </c>
      <c r="BH145" s="149">
        <f t="shared" si="7"/>
        <v>0</v>
      </c>
      <c r="BI145" s="149">
        <f t="shared" si="8"/>
        <v>0</v>
      </c>
      <c r="BJ145" s="13" t="s">
        <v>139</v>
      </c>
      <c r="BK145" s="149">
        <f t="shared" si="9"/>
        <v>0</v>
      </c>
      <c r="BL145" s="13" t="s">
        <v>197</v>
      </c>
      <c r="BM145" s="148" t="s">
        <v>699</v>
      </c>
    </row>
    <row r="146" spans="2:65" s="1" customFormat="1" ht="37.950000000000003" customHeight="1">
      <c r="B146" s="135"/>
      <c r="C146" s="155" t="s">
        <v>201</v>
      </c>
      <c r="D146" s="155" t="s">
        <v>280</v>
      </c>
      <c r="E146" s="156" t="s">
        <v>700</v>
      </c>
      <c r="F146" s="157" t="s">
        <v>701</v>
      </c>
      <c r="G146" s="158" t="s">
        <v>167</v>
      </c>
      <c r="H146" s="159">
        <v>4</v>
      </c>
      <c r="I146" s="160">
        <v>0</v>
      </c>
      <c r="J146" s="161">
        <f t="shared" si="0"/>
        <v>0</v>
      </c>
      <c r="K146" s="162"/>
      <c r="L146" s="163"/>
      <c r="M146" s="164" t="s">
        <v>1</v>
      </c>
      <c r="N146" s="165" t="s">
        <v>42</v>
      </c>
      <c r="P146" s="146">
        <f t="shared" si="1"/>
        <v>0</v>
      </c>
      <c r="Q146" s="146">
        <v>1E-3</v>
      </c>
      <c r="R146" s="146">
        <f t="shared" si="2"/>
        <v>4.0000000000000001E-3</v>
      </c>
      <c r="S146" s="146">
        <v>0</v>
      </c>
      <c r="T146" s="147">
        <f t="shared" si="3"/>
        <v>0</v>
      </c>
      <c r="AR146" s="148" t="s">
        <v>276</v>
      </c>
      <c r="AT146" s="148" t="s">
        <v>280</v>
      </c>
      <c r="AU146" s="148" t="s">
        <v>139</v>
      </c>
      <c r="AY146" s="13" t="s">
        <v>131</v>
      </c>
      <c r="BE146" s="149">
        <f t="shared" si="4"/>
        <v>0</v>
      </c>
      <c r="BF146" s="149">
        <f t="shared" si="5"/>
        <v>0</v>
      </c>
      <c r="BG146" s="149">
        <f t="shared" si="6"/>
        <v>0</v>
      </c>
      <c r="BH146" s="149">
        <f t="shared" si="7"/>
        <v>0</v>
      </c>
      <c r="BI146" s="149">
        <f t="shared" si="8"/>
        <v>0</v>
      </c>
      <c r="BJ146" s="13" t="s">
        <v>139</v>
      </c>
      <c r="BK146" s="149">
        <f t="shared" si="9"/>
        <v>0</v>
      </c>
      <c r="BL146" s="13" t="s">
        <v>197</v>
      </c>
      <c r="BM146" s="148" t="s">
        <v>702</v>
      </c>
    </row>
    <row r="147" spans="2:65" s="1" customFormat="1" ht="21.75" customHeight="1">
      <c r="B147" s="135"/>
      <c r="C147" s="136" t="s">
        <v>206</v>
      </c>
      <c r="D147" s="136" t="s">
        <v>134</v>
      </c>
      <c r="E147" s="137" t="s">
        <v>703</v>
      </c>
      <c r="F147" s="138" t="s">
        <v>704</v>
      </c>
      <c r="G147" s="139" t="s">
        <v>402</v>
      </c>
      <c r="H147" s="166">
        <v>0</v>
      </c>
      <c r="I147" s="141">
        <v>0</v>
      </c>
      <c r="J147" s="142">
        <f t="shared" si="0"/>
        <v>0</v>
      </c>
      <c r="K147" s="143"/>
      <c r="L147" s="28"/>
      <c r="M147" s="144" t="s">
        <v>1</v>
      </c>
      <c r="N147" s="145" t="s">
        <v>42</v>
      </c>
      <c r="P147" s="146">
        <f t="shared" si="1"/>
        <v>0</v>
      </c>
      <c r="Q147" s="146">
        <v>0</v>
      </c>
      <c r="R147" s="146">
        <f t="shared" si="2"/>
        <v>0</v>
      </c>
      <c r="S147" s="146">
        <v>0</v>
      </c>
      <c r="T147" s="147">
        <f t="shared" si="3"/>
        <v>0</v>
      </c>
      <c r="AR147" s="148" t="s">
        <v>197</v>
      </c>
      <c r="AT147" s="148" t="s">
        <v>134</v>
      </c>
      <c r="AU147" s="148" t="s">
        <v>139</v>
      </c>
      <c r="AY147" s="13" t="s">
        <v>131</v>
      </c>
      <c r="BE147" s="149">
        <f t="shared" si="4"/>
        <v>0</v>
      </c>
      <c r="BF147" s="149">
        <f t="shared" si="5"/>
        <v>0</v>
      </c>
      <c r="BG147" s="149">
        <f t="shared" si="6"/>
        <v>0</v>
      </c>
      <c r="BH147" s="149">
        <f t="shared" si="7"/>
        <v>0</v>
      </c>
      <c r="BI147" s="149">
        <f t="shared" si="8"/>
        <v>0</v>
      </c>
      <c r="BJ147" s="13" t="s">
        <v>139</v>
      </c>
      <c r="BK147" s="149">
        <f t="shared" si="9"/>
        <v>0</v>
      </c>
      <c r="BL147" s="13" t="s">
        <v>197</v>
      </c>
      <c r="BM147" s="148" t="s">
        <v>705</v>
      </c>
    </row>
    <row r="148" spans="2:65" s="11" customFormat="1" ht="22.95" customHeight="1">
      <c r="B148" s="123"/>
      <c r="D148" s="124" t="s">
        <v>75</v>
      </c>
      <c r="E148" s="133" t="s">
        <v>258</v>
      </c>
      <c r="F148" s="133" t="s">
        <v>259</v>
      </c>
      <c r="I148" s="126"/>
      <c r="J148" s="134">
        <f>BK148</f>
        <v>0</v>
      </c>
      <c r="L148" s="123"/>
      <c r="M148" s="128"/>
      <c r="P148" s="129">
        <f>SUM(P149:P155)</f>
        <v>0</v>
      </c>
      <c r="R148" s="129">
        <f>SUM(R149:R155)</f>
        <v>0.14435000000000001</v>
      </c>
      <c r="T148" s="130">
        <f>SUM(T149:T155)</f>
        <v>0</v>
      </c>
      <c r="AR148" s="124" t="s">
        <v>139</v>
      </c>
      <c r="AT148" s="131" t="s">
        <v>75</v>
      </c>
      <c r="AU148" s="131" t="s">
        <v>84</v>
      </c>
      <c r="AY148" s="124" t="s">
        <v>131</v>
      </c>
      <c r="BK148" s="132">
        <f>SUM(BK149:BK155)</f>
        <v>0</v>
      </c>
    </row>
    <row r="149" spans="2:65" s="1" customFormat="1" ht="24.15" customHeight="1">
      <c r="B149" s="135"/>
      <c r="C149" s="136" t="s">
        <v>210</v>
      </c>
      <c r="D149" s="136" t="s">
        <v>134</v>
      </c>
      <c r="E149" s="137" t="s">
        <v>706</v>
      </c>
      <c r="F149" s="138" t="s">
        <v>707</v>
      </c>
      <c r="G149" s="139" t="s">
        <v>167</v>
      </c>
      <c r="H149" s="140">
        <v>3</v>
      </c>
      <c r="I149" s="141">
        <v>0</v>
      </c>
      <c r="J149" s="142">
        <f t="shared" ref="J149:J155" si="10">ROUND(I149*H149,2)</f>
        <v>0</v>
      </c>
      <c r="K149" s="143"/>
      <c r="L149" s="28"/>
      <c r="M149" s="144" t="s">
        <v>1</v>
      </c>
      <c r="N149" s="145" t="s">
        <v>42</v>
      </c>
      <c r="P149" s="146">
        <f t="shared" ref="P149:P155" si="11">O149*H149</f>
        <v>0</v>
      </c>
      <c r="Q149" s="146">
        <v>2.0000000000000002E-5</v>
      </c>
      <c r="R149" s="146">
        <f t="shared" ref="R149:R155" si="12">Q149*H149</f>
        <v>6.0000000000000008E-5</v>
      </c>
      <c r="S149" s="146">
        <v>0</v>
      </c>
      <c r="T149" s="147">
        <f t="shared" ref="T149:T155" si="13">S149*H149</f>
        <v>0</v>
      </c>
      <c r="AR149" s="148" t="s">
        <v>197</v>
      </c>
      <c r="AT149" s="148" t="s">
        <v>134</v>
      </c>
      <c r="AU149" s="148" t="s">
        <v>139</v>
      </c>
      <c r="AY149" s="13" t="s">
        <v>131</v>
      </c>
      <c r="BE149" s="149">
        <f t="shared" ref="BE149:BE155" si="14">IF(N149="základná",J149,0)</f>
        <v>0</v>
      </c>
      <c r="BF149" s="149">
        <f t="shared" ref="BF149:BF155" si="15">IF(N149="znížená",J149,0)</f>
        <v>0</v>
      </c>
      <c r="BG149" s="149">
        <f t="shared" ref="BG149:BG155" si="16">IF(N149="zákl. prenesená",J149,0)</f>
        <v>0</v>
      </c>
      <c r="BH149" s="149">
        <f t="shared" ref="BH149:BH155" si="17">IF(N149="zníž. prenesená",J149,0)</f>
        <v>0</v>
      </c>
      <c r="BI149" s="149">
        <f t="shared" ref="BI149:BI155" si="18">IF(N149="nulová",J149,0)</f>
        <v>0</v>
      </c>
      <c r="BJ149" s="13" t="s">
        <v>139</v>
      </c>
      <c r="BK149" s="149">
        <f t="shared" ref="BK149:BK155" si="19">ROUND(I149*H149,2)</f>
        <v>0</v>
      </c>
      <c r="BL149" s="13" t="s">
        <v>197</v>
      </c>
      <c r="BM149" s="148" t="s">
        <v>708</v>
      </c>
    </row>
    <row r="150" spans="2:65" s="1" customFormat="1" ht="37.950000000000003" customHeight="1">
      <c r="B150" s="135"/>
      <c r="C150" s="155" t="s">
        <v>7</v>
      </c>
      <c r="D150" s="155" t="s">
        <v>280</v>
      </c>
      <c r="E150" s="156" t="s">
        <v>709</v>
      </c>
      <c r="F150" s="157" t="s">
        <v>710</v>
      </c>
      <c r="G150" s="158" t="s">
        <v>167</v>
      </c>
      <c r="H150" s="159">
        <v>3</v>
      </c>
      <c r="I150" s="160">
        <v>0</v>
      </c>
      <c r="J150" s="161">
        <f t="shared" si="10"/>
        <v>0</v>
      </c>
      <c r="K150" s="162"/>
      <c r="L150" s="163"/>
      <c r="M150" s="164" t="s">
        <v>1</v>
      </c>
      <c r="N150" s="165" t="s">
        <v>42</v>
      </c>
      <c r="P150" s="146">
        <f t="shared" si="11"/>
        <v>0</v>
      </c>
      <c r="Q150" s="146">
        <v>2.8379999999999999E-2</v>
      </c>
      <c r="R150" s="146">
        <f t="shared" si="12"/>
        <v>8.5139999999999993E-2</v>
      </c>
      <c r="S150" s="146">
        <v>0</v>
      </c>
      <c r="T150" s="147">
        <f t="shared" si="13"/>
        <v>0</v>
      </c>
      <c r="AR150" s="148" t="s">
        <v>276</v>
      </c>
      <c r="AT150" s="148" t="s">
        <v>280</v>
      </c>
      <c r="AU150" s="148" t="s">
        <v>139</v>
      </c>
      <c r="AY150" s="13" t="s">
        <v>131</v>
      </c>
      <c r="BE150" s="149">
        <f t="shared" si="14"/>
        <v>0</v>
      </c>
      <c r="BF150" s="149">
        <f t="shared" si="15"/>
        <v>0</v>
      </c>
      <c r="BG150" s="149">
        <f t="shared" si="16"/>
        <v>0</v>
      </c>
      <c r="BH150" s="149">
        <f t="shared" si="17"/>
        <v>0</v>
      </c>
      <c r="BI150" s="149">
        <f t="shared" si="18"/>
        <v>0</v>
      </c>
      <c r="BJ150" s="13" t="s">
        <v>139</v>
      </c>
      <c r="BK150" s="149">
        <f t="shared" si="19"/>
        <v>0</v>
      </c>
      <c r="BL150" s="13" t="s">
        <v>197</v>
      </c>
      <c r="BM150" s="148" t="s">
        <v>711</v>
      </c>
    </row>
    <row r="151" spans="2:65" s="1" customFormat="1" ht="33" customHeight="1">
      <c r="B151" s="135"/>
      <c r="C151" s="136" t="s">
        <v>217</v>
      </c>
      <c r="D151" s="136" t="s">
        <v>134</v>
      </c>
      <c r="E151" s="137" t="s">
        <v>712</v>
      </c>
      <c r="F151" s="138" t="s">
        <v>713</v>
      </c>
      <c r="G151" s="139" t="s">
        <v>167</v>
      </c>
      <c r="H151" s="140">
        <v>1</v>
      </c>
      <c r="I151" s="141">
        <v>0</v>
      </c>
      <c r="J151" s="142">
        <f t="shared" si="10"/>
        <v>0</v>
      </c>
      <c r="K151" s="143"/>
      <c r="L151" s="28"/>
      <c r="M151" s="144" t="s">
        <v>1</v>
      </c>
      <c r="N151" s="145" t="s">
        <v>42</v>
      </c>
      <c r="P151" s="146">
        <f t="shared" si="11"/>
        <v>0</v>
      </c>
      <c r="Q151" s="146">
        <v>2.0000000000000002E-5</v>
      </c>
      <c r="R151" s="146">
        <f t="shared" si="12"/>
        <v>2.0000000000000002E-5</v>
      </c>
      <c r="S151" s="146">
        <v>0</v>
      </c>
      <c r="T151" s="147">
        <f t="shared" si="13"/>
        <v>0</v>
      </c>
      <c r="AR151" s="148" t="s">
        <v>197</v>
      </c>
      <c r="AT151" s="148" t="s">
        <v>134</v>
      </c>
      <c r="AU151" s="148" t="s">
        <v>139</v>
      </c>
      <c r="AY151" s="13" t="s">
        <v>131</v>
      </c>
      <c r="BE151" s="149">
        <f t="shared" si="14"/>
        <v>0</v>
      </c>
      <c r="BF151" s="149">
        <f t="shared" si="15"/>
        <v>0</v>
      </c>
      <c r="BG151" s="149">
        <f t="shared" si="16"/>
        <v>0</v>
      </c>
      <c r="BH151" s="149">
        <f t="shared" si="17"/>
        <v>0</v>
      </c>
      <c r="BI151" s="149">
        <f t="shared" si="18"/>
        <v>0</v>
      </c>
      <c r="BJ151" s="13" t="s">
        <v>139</v>
      </c>
      <c r="BK151" s="149">
        <f t="shared" si="19"/>
        <v>0</v>
      </c>
      <c r="BL151" s="13" t="s">
        <v>197</v>
      </c>
      <c r="BM151" s="148" t="s">
        <v>714</v>
      </c>
    </row>
    <row r="152" spans="2:65" s="1" customFormat="1" ht="37.950000000000003" customHeight="1">
      <c r="B152" s="135"/>
      <c r="C152" s="155" t="s">
        <v>225</v>
      </c>
      <c r="D152" s="155" t="s">
        <v>280</v>
      </c>
      <c r="E152" s="156" t="s">
        <v>715</v>
      </c>
      <c r="F152" s="157" t="s">
        <v>716</v>
      </c>
      <c r="G152" s="158" t="s">
        <v>167</v>
      </c>
      <c r="H152" s="159">
        <v>1</v>
      </c>
      <c r="I152" s="160">
        <v>0</v>
      </c>
      <c r="J152" s="161">
        <f t="shared" si="10"/>
        <v>0</v>
      </c>
      <c r="K152" s="162"/>
      <c r="L152" s="163"/>
      <c r="M152" s="164" t="s">
        <v>1</v>
      </c>
      <c r="N152" s="165" t="s">
        <v>42</v>
      </c>
      <c r="P152" s="146">
        <f t="shared" si="11"/>
        <v>0</v>
      </c>
      <c r="Q152" s="146">
        <v>5.9130000000000002E-2</v>
      </c>
      <c r="R152" s="146">
        <f t="shared" si="12"/>
        <v>5.9130000000000002E-2</v>
      </c>
      <c r="S152" s="146">
        <v>0</v>
      </c>
      <c r="T152" s="147">
        <f t="shared" si="13"/>
        <v>0</v>
      </c>
      <c r="AR152" s="148" t="s">
        <v>276</v>
      </c>
      <c r="AT152" s="148" t="s">
        <v>280</v>
      </c>
      <c r="AU152" s="148" t="s">
        <v>139</v>
      </c>
      <c r="AY152" s="13" t="s">
        <v>131</v>
      </c>
      <c r="BE152" s="149">
        <f t="shared" si="14"/>
        <v>0</v>
      </c>
      <c r="BF152" s="149">
        <f t="shared" si="15"/>
        <v>0</v>
      </c>
      <c r="BG152" s="149">
        <f t="shared" si="16"/>
        <v>0</v>
      </c>
      <c r="BH152" s="149">
        <f t="shared" si="17"/>
        <v>0</v>
      </c>
      <c r="BI152" s="149">
        <f t="shared" si="18"/>
        <v>0</v>
      </c>
      <c r="BJ152" s="13" t="s">
        <v>139</v>
      </c>
      <c r="BK152" s="149">
        <f t="shared" si="19"/>
        <v>0</v>
      </c>
      <c r="BL152" s="13" t="s">
        <v>197</v>
      </c>
      <c r="BM152" s="148" t="s">
        <v>717</v>
      </c>
    </row>
    <row r="153" spans="2:65" s="1" customFormat="1" ht="24.15" customHeight="1">
      <c r="B153" s="135"/>
      <c r="C153" s="136" t="s">
        <v>231</v>
      </c>
      <c r="D153" s="136" t="s">
        <v>134</v>
      </c>
      <c r="E153" s="137" t="s">
        <v>718</v>
      </c>
      <c r="F153" s="138" t="s">
        <v>719</v>
      </c>
      <c r="G153" s="139" t="s">
        <v>167</v>
      </c>
      <c r="H153" s="140">
        <v>5</v>
      </c>
      <c r="I153" s="141">
        <v>0</v>
      </c>
      <c r="J153" s="142">
        <f t="shared" si="10"/>
        <v>0</v>
      </c>
      <c r="K153" s="143"/>
      <c r="L153" s="28"/>
      <c r="M153" s="144" t="s">
        <v>1</v>
      </c>
      <c r="N153" s="145" t="s">
        <v>42</v>
      </c>
      <c r="P153" s="146">
        <f t="shared" si="11"/>
        <v>0</v>
      </c>
      <c r="Q153" s="146">
        <v>0</v>
      </c>
      <c r="R153" s="146">
        <f t="shared" si="12"/>
        <v>0</v>
      </c>
      <c r="S153" s="146">
        <v>0</v>
      </c>
      <c r="T153" s="147">
        <f t="shared" si="13"/>
        <v>0</v>
      </c>
      <c r="AR153" s="148" t="s">
        <v>197</v>
      </c>
      <c r="AT153" s="148" t="s">
        <v>134</v>
      </c>
      <c r="AU153" s="148" t="s">
        <v>139</v>
      </c>
      <c r="AY153" s="13" t="s">
        <v>131</v>
      </c>
      <c r="BE153" s="149">
        <f t="shared" si="14"/>
        <v>0</v>
      </c>
      <c r="BF153" s="149">
        <f t="shared" si="15"/>
        <v>0</v>
      </c>
      <c r="BG153" s="149">
        <f t="shared" si="16"/>
        <v>0</v>
      </c>
      <c r="BH153" s="149">
        <f t="shared" si="17"/>
        <v>0</v>
      </c>
      <c r="BI153" s="149">
        <f t="shared" si="18"/>
        <v>0</v>
      </c>
      <c r="BJ153" s="13" t="s">
        <v>139</v>
      </c>
      <c r="BK153" s="149">
        <f t="shared" si="19"/>
        <v>0</v>
      </c>
      <c r="BL153" s="13" t="s">
        <v>197</v>
      </c>
      <c r="BM153" s="148" t="s">
        <v>720</v>
      </c>
    </row>
    <row r="154" spans="2:65" s="1" customFormat="1" ht="24.15" customHeight="1">
      <c r="B154" s="135"/>
      <c r="C154" s="136" t="s">
        <v>236</v>
      </c>
      <c r="D154" s="136" t="s">
        <v>134</v>
      </c>
      <c r="E154" s="137" t="s">
        <v>721</v>
      </c>
      <c r="F154" s="138" t="s">
        <v>722</v>
      </c>
      <c r="G154" s="139" t="s">
        <v>137</v>
      </c>
      <c r="H154" s="140">
        <v>6.48</v>
      </c>
      <c r="I154" s="141">
        <v>0</v>
      </c>
      <c r="J154" s="142">
        <f t="shared" si="10"/>
        <v>0</v>
      </c>
      <c r="K154" s="143"/>
      <c r="L154" s="28"/>
      <c r="M154" s="144" t="s">
        <v>1</v>
      </c>
      <c r="N154" s="145" t="s">
        <v>42</v>
      </c>
      <c r="P154" s="146">
        <f t="shared" si="11"/>
        <v>0</v>
      </c>
      <c r="Q154" s="146">
        <v>0</v>
      </c>
      <c r="R154" s="146">
        <f t="shared" si="12"/>
        <v>0</v>
      </c>
      <c r="S154" s="146">
        <v>0</v>
      </c>
      <c r="T154" s="147">
        <f t="shared" si="13"/>
        <v>0</v>
      </c>
      <c r="AR154" s="148" t="s">
        <v>138</v>
      </c>
      <c r="AT154" s="148" t="s">
        <v>134</v>
      </c>
      <c r="AU154" s="148" t="s">
        <v>139</v>
      </c>
      <c r="AY154" s="13" t="s">
        <v>131</v>
      </c>
      <c r="BE154" s="149">
        <f t="shared" si="14"/>
        <v>0</v>
      </c>
      <c r="BF154" s="149">
        <f t="shared" si="15"/>
        <v>0</v>
      </c>
      <c r="BG154" s="149">
        <f t="shared" si="16"/>
        <v>0</v>
      </c>
      <c r="BH154" s="149">
        <f t="shared" si="17"/>
        <v>0</v>
      </c>
      <c r="BI154" s="149">
        <f t="shared" si="18"/>
        <v>0</v>
      </c>
      <c r="BJ154" s="13" t="s">
        <v>139</v>
      </c>
      <c r="BK154" s="149">
        <f t="shared" si="19"/>
        <v>0</v>
      </c>
      <c r="BL154" s="13" t="s">
        <v>138</v>
      </c>
      <c r="BM154" s="148" t="s">
        <v>723</v>
      </c>
    </row>
    <row r="155" spans="2:65" s="1" customFormat="1" ht="24.15" customHeight="1">
      <c r="B155" s="135"/>
      <c r="C155" s="136" t="s">
        <v>240</v>
      </c>
      <c r="D155" s="136" t="s">
        <v>134</v>
      </c>
      <c r="E155" s="137" t="s">
        <v>724</v>
      </c>
      <c r="F155" s="138" t="s">
        <v>725</v>
      </c>
      <c r="G155" s="139" t="s">
        <v>402</v>
      </c>
      <c r="H155" s="166">
        <v>0</v>
      </c>
      <c r="I155" s="141">
        <v>0</v>
      </c>
      <c r="J155" s="142">
        <f t="shared" si="10"/>
        <v>0</v>
      </c>
      <c r="K155" s="143"/>
      <c r="L155" s="28"/>
      <c r="M155" s="150" t="s">
        <v>1</v>
      </c>
      <c r="N155" s="151" t="s">
        <v>42</v>
      </c>
      <c r="O155" s="152"/>
      <c r="P155" s="153">
        <f t="shared" si="11"/>
        <v>0</v>
      </c>
      <c r="Q155" s="153">
        <v>0</v>
      </c>
      <c r="R155" s="153">
        <f t="shared" si="12"/>
        <v>0</v>
      </c>
      <c r="S155" s="153">
        <v>0</v>
      </c>
      <c r="T155" s="154">
        <f t="shared" si="13"/>
        <v>0</v>
      </c>
      <c r="AR155" s="148" t="s">
        <v>197</v>
      </c>
      <c r="AT155" s="148" t="s">
        <v>134</v>
      </c>
      <c r="AU155" s="148" t="s">
        <v>139</v>
      </c>
      <c r="AY155" s="13" t="s">
        <v>131</v>
      </c>
      <c r="BE155" s="149">
        <f t="shared" si="14"/>
        <v>0</v>
      </c>
      <c r="BF155" s="149">
        <f t="shared" si="15"/>
        <v>0</v>
      </c>
      <c r="BG155" s="149">
        <f t="shared" si="16"/>
        <v>0</v>
      </c>
      <c r="BH155" s="149">
        <f t="shared" si="17"/>
        <v>0</v>
      </c>
      <c r="BI155" s="149">
        <f t="shared" si="18"/>
        <v>0</v>
      </c>
      <c r="BJ155" s="13" t="s">
        <v>139</v>
      </c>
      <c r="BK155" s="149">
        <f t="shared" si="19"/>
        <v>0</v>
      </c>
      <c r="BL155" s="13" t="s">
        <v>197</v>
      </c>
      <c r="BM155" s="148" t="s">
        <v>726</v>
      </c>
    </row>
    <row r="156" spans="2:65" s="1" customFormat="1" ht="6.9" customHeight="1">
      <c r="B156" s="43"/>
      <c r="C156" s="44"/>
      <c r="D156" s="44"/>
      <c r="E156" s="44"/>
      <c r="F156" s="44"/>
      <c r="G156" s="44"/>
      <c r="H156" s="44"/>
      <c r="I156" s="44"/>
      <c r="J156" s="44"/>
      <c r="K156" s="44"/>
      <c r="L156" s="28"/>
    </row>
  </sheetData>
  <autoFilter ref="C122:K155" xr:uid="{00000000-0009-0000-0000-000004000000}"/>
  <mergeCells count="9">
    <mergeCell ref="E87:H87"/>
    <mergeCell ref="E113:H113"/>
    <mergeCell ref="E115:H115"/>
    <mergeCell ref="L2:V2"/>
    <mergeCell ref="E7:H7"/>
    <mergeCell ref="E9:H9"/>
    <mergeCell ref="E18:H18"/>
    <mergeCell ref="E27:H27"/>
    <mergeCell ref="E85:H85"/>
  </mergeCells>
  <pageMargins left="0.39374999999999999" right="0.39374999999999999" top="0.39374999999999999" bottom="0.39374999999999999" header="0" footer="0"/>
  <pageSetup paperSize="9" scale="89" fitToHeight="100" orientation="portrait" blackAndWhite="1" r:id="rId1"/>
  <headerFooter>
    <oddFooter>&amp;CStrana &amp;P z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2:BM159"/>
  <sheetViews>
    <sheetView showGridLines="0" topLeftCell="A2" workbookViewId="0">
      <selection activeCell="I158" sqref="I158"/>
    </sheetView>
  </sheetViews>
  <sheetFormatPr defaultRowHeight="10.199999999999999"/>
  <cols>
    <col min="1" max="1" width="8.28515625" customWidth="1"/>
    <col min="2" max="2" width="1.140625" customWidth="1"/>
    <col min="3" max="3" width="4.140625" customWidth="1"/>
    <col min="4" max="4" width="4.28515625" customWidth="1"/>
    <col min="5" max="5" width="17.140625" customWidth="1"/>
    <col min="6" max="6" width="50.85546875" customWidth="1"/>
    <col min="7" max="7" width="7.42578125" customWidth="1"/>
    <col min="8" max="8" width="14" customWidth="1"/>
    <col min="9" max="9" width="15.85546875" customWidth="1"/>
    <col min="10" max="10" width="22.28515625" customWidth="1"/>
    <col min="11" max="11" width="22.28515625" hidden="1" customWidth="1"/>
    <col min="12" max="12" width="9.28515625" customWidth="1"/>
    <col min="13" max="13" width="10.85546875" hidden="1" customWidth="1"/>
    <col min="14" max="14" width="9.28515625" hidden="1"/>
    <col min="15" max="20" width="14.140625" hidden="1" customWidth="1"/>
    <col min="21" max="21" width="16.28515625" hidden="1" customWidth="1"/>
    <col min="22" max="22" width="12.28515625" customWidth="1"/>
    <col min="23" max="23" width="16.28515625" customWidth="1"/>
    <col min="24" max="24" width="12.28515625" customWidth="1"/>
    <col min="25" max="25" width="15" customWidth="1"/>
    <col min="26" max="26" width="11" customWidth="1"/>
    <col min="27" max="27" width="15" customWidth="1"/>
    <col min="28" max="28" width="16.28515625" customWidth="1"/>
    <col min="29" max="29" width="11" customWidth="1"/>
    <col min="30" max="30" width="15" customWidth="1"/>
    <col min="31" max="31" width="16.28515625" customWidth="1"/>
    <col min="44" max="65" width="9.28515625" hidden="1"/>
  </cols>
  <sheetData>
    <row r="2" spans="2:46" ht="36.9" customHeight="1">
      <c r="L2" s="194" t="s">
        <v>5</v>
      </c>
      <c r="M2" s="195"/>
      <c r="N2" s="195"/>
      <c r="O2" s="195"/>
      <c r="P2" s="195"/>
      <c r="Q2" s="195"/>
      <c r="R2" s="195"/>
      <c r="S2" s="195"/>
      <c r="T2" s="195"/>
      <c r="U2" s="195"/>
      <c r="V2" s="195"/>
      <c r="AT2" s="13" t="s">
        <v>97</v>
      </c>
    </row>
    <row r="3" spans="2:46" ht="6.9" hidden="1" customHeight="1">
      <c r="B3" s="14"/>
      <c r="C3" s="15"/>
      <c r="D3" s="15"/>
      <c r="E3" s="15"/>
      <c r="F3" s="15"/>
      <c r="G3" s="15"/>
      <c r="H3" s="15"/>
      <c r="I3" s="15"/>
      <c r="J3" s="15"/>
      <c r="K3" s="15"/>
      <c r="L3" s="16"/>
      <c r="AT3" s="13" t="s">
        <v>76</v>
      </c>
    </row>
    <row r="4" spans="2:46" ht="24.9" hidden="1" customHeight="1">
      <c r="B4" s="16"/>
      <c r="D4" s="17" t="s">
        <v>98</v>
      </c>
      <c r="L4" s="16"/>
      <c r="M4" s="86" t="s">
        <v>9</v>
      </c>
      <c r="AT4" s="13" t="s">
        <v>3</v>
      </c>
    </row>
    <row r="5" spans="2:46" ht="6.9" hidden="1" customHeight="1">
      <c r="B5" s="16"/>
      <c r="L5" s="16"/>
    </row>
    <row r="6" spans="2:46" ht="12" hidden="1" customHeight="1">
      <c r="B6" s="16"/>
      <c r="D6" s="23" t="s">
        <v>15</v>
      </c>
      <c r="L6" s="16"/>
    </row>
    <row r="7" spans="2:46" ht="16.5" hidden="1" customHeight="1">
      <c r="B7" s="16"/>
      <c r="E7" s="210" t="str">
        <f>'Rekapitulácia stavby'!K6</f>
        <v>REKONŠTRUKCIA HYGIENICKÝCH ZARIADENÍ KD</v>
      </c>
      <c r="F7" s="211"/>
      <c r="G7" s="211"/>
      <c r="H7" s="211"/>
      <c r="L7" s="16"/>
    </row>
    <row r="8" spans="2:46" s="1" customFormat="1" ht="12" hidden="1" customHeight="1">
      <c r="B8" s="28"/>
      <c r="D8" s="23" t="s">
        <v>99</v>
      </c>
      <c r="L8" s="28"/>
    </row>
    <row r="9" spans="2:46" s="1" customFormat="1" ht="16.5" hidden="1" customHeight="1">
      <c r="B9" s="28"/>
      <c r="E9" s="188" t="s">
        <v>727</v>
      </c>
      <c r="F9" s="209"/>
      <c r="G9" s="209"/>
      <c r="H9" s="209"/>
      <c r="L9" s="28"/>
    </row>
    <row r="10" spans="2:46" s="1" customFormat="1" hidden="1">
      <c r="B10" s="28"/>
      <c r="L10" s="28"/>
    </row>
    <row r="11" spans="2:46" s="1" customFormat="1" ht="12" hidden="1" customHeight="1">
      <c r="B11" s="28"/>
      <c r="D11" s="23" t="s">
        <v>17</v>
      </c>
      <c r="F11" s="21" t="s">
        <v>1</v>
      </c>
      <c r="I11" s="23" t="s">
        <v>18</v>
      </c>
      <c r="J11" s="21" t="s">
        <v>1</v>
      </c>
      <c r="L11" s="28"/>
    </row>
    <row r="12" spans="2:46" s="1" customFormat="1" ht="12" hidden="1" customHeight="1">
      <c r="B12" s="28"/>
      <c r="D12" s="23" t="s">
        <v>19</v>
      </c>
      <c r="F12" s="21" t="s">
        <v>20</v>
      </c>
      <c r="I12" s="23" t="s">
        <v>21</v>
      </c>
      <c r="J12" s="51" t="str">
        <f>'Rekapitulácia stavby'!AN8</f>
        <v>3. 2. 2023</v>
      </c>
      <c r="L12" s="28"/>
    </row>
    <row r="13" spans="2:46" s="1" customFormat="1" ht="10.95" hidden="1" customHeight="1">
      <c r="B13" s="28"/>
      <c r="L13" s="28"/>
    </row>
    <row r="14" spans="2:46" s="1" customFormat="1" ht="12" hidden="1" customHeight="1">
      <c r="B14" s="28"/>
      <c r="D14" s="23" t="s">
        <v>23</v>
      </c>
      <c r="I14" s="23" t="s">
        <v>24</v>
      </c>
      <c r="J14" s="21" t="s">
        <v>1</v>
      </c>
      <c r="L14" s="28"/>
    </row>
    <row r="15" spans="2:46" s="1" customFormat="1" ht="18" hidden="1" customHeight="1">
      <c r="B15" s="28"/>
      <c r="E15" s="21" t="s">
        <v>25</v>
      </c>
      <c r="I15" s="23" t="s">
        <v>26</v>
      </c>
      <c r="J15" s="21" t="s">
        <v>1</v>
      </c>
      <c r="L15" s="28"/>
    </row>
    <row r="16" spans="2:46" s="1" customFormat="1" ht="6.9" hidden="1" customHeight="1">
      <c r="B16" s="28"/>
      <c r="L16" s="28"/>
    </row>
    <row r="17" spans="2:12" s="1" customFormat="1" ht="12" hidden="1" customHeight="1">
      <c r="B17" s="28"/>
      <c r="D17" s="23" t="s">
        <v>27</v>
      </c>
      <c r="I17" s="23" t="s">
        <v>24</v>
      </c>
      <c r="J17" s="24">
        <f>'Rekapitulácia stavby'!AN13</f>
        <v>0</v>
      </c>
      <c r="L17" s="28"/>
    </row>
    <row r="18" spans="2:12" s="1" customFormat="1" ht="18" hidden="1" customHeight="1">
      <c r="B18" s="28"/>
      <c r="E18" s="212">
        <f>'Rekapitulácia stavby'!E14</f>
        <v>0</v>
      </c>
      <c r="F18" s="204"/>
      <c r="G18" s="204"/>
      <c r="H18" s="204"/>
      <c r="I18" s="23" t="s">
        <v>26</v>
      </c>
      <c r="J18" s="24">
        <f>'Rekapitulácia stavby'!AN14</f>
        <v>0</v>
      </c>
      <c r="L18" s="28"/>
    </row>
    <row r="19" spans="2:12" s="1" customFormat="1" ht="6.9" hidden="1" customHeight="1">
      <c r="B19" s="28"/>
      <c r="L19" s="28"/>
    </row>
    <row r="20" spans="2:12" s="1" customFormat="1" ht="12" hidden="1" customHeight="1">
      <c r="B20" s="28"/>
      <c r="D20" s="23" t="s">
        <v>29</v>
      </c>
      <c r="I20" s="23" t="s">
        <v>24</v>
      </c>
      <c r="J20" s="21" t="s">
        <v>30</v>
      </c>
      <c r="L20" s="28"/>
    </row>
    <row r="21" spans="2:12" s="1" customFormat="1" ht="18" hidden="1" customHeight="1">
      <c r="B21" s="28"/>
      <c r="E21" s="21" t="s">
        <v>31</v>
      </c>
      <c r="I21" s="23" t="s">
        <v>26</v>
      </c>
      <c r="J21" s="21" t="s">
        <v>32</v>
      </c>
      <c r="L21" s="28"/>
    </row>
    <row r="22" spans="2:12" s="1" customFormat="1" ht="6.9" hidden="1" customHeight="1">
      <c r="B22" s="28"/>
      <c r="L22" s="28"/>
    </row>
    <row r="23" spans="2:12" s="1" customFormat="1" ht="12" hidden="1" customHeight="1">
      <c r="B23" s="28"/>
      <c r="D23" s="23" t="s">
        <v>33</v>
      </c>
      <c r="I23" s="23" t="s">
        <v>24</v>
      </c>
      <c r="J23" s="21" t="s">
        <v>1</v>
      </c>
      <c r="L23" s="28"/>
    </row>
    <row r="24" spans="2:12" s="1" customFormat="1" ht="18" hidden="1" customHeight="1">
      <c r="B24" s="28"/>
      <c r="E24" s="21" t="s">
        <v>34</v>
      </c>
      <c r="I24" s="23" t="s">
        <v>26</v>
      </c>
      <c r="J24" s="21" t="s">
        <v>1</v>
      </c>
      <c r="L24" s="28"/>
    </row>
    <row r="25" spans="2:12" s="1" customFormat="1" ht="6.9" hidden="1" customHeight="1">
      <c r="B25" s="28"/>
      <c r="L25" s="28"/>
    </row>
    <row r="26" spans="2:12" s="1" customFormat="1" ht="12" hidden="1" customHeight="1">
      <c r="B26" s="28"/>
      <c r="D26" s="23" t="s">
        <v>35</v>
      </c>
      <c r="L26" s="28"/>
    </row>
    <row r="27" spans="2:12" s="7" customFormat="1" ht="16.5" hidden="1" customHeight="1">
      <c r="B27" s="87"/>
      <c r="E27" s="208" t="s">
        <v>1</v>
      </c>
      <c r="F27" s="208"/>
      <c r="G27" s="208"/>
      <c r="H27" s="208"/>
      <c r="L27" s="87"/>
    </row>
    <row r="28" spans="2:12" s="1" customFormat="1" ht="6.9" hidden="1" customHeight="1">
      <c r="B28" s="28"/>
      <c r="L28" s="28"/>
    </row>
    <row r="29" spans="2:12" s="1" customFormat="1" ht="6.9" hidden="1" customHeight="1">
      <c r="B29" s="28"/>
      <c r="D29" s="52"/>
      <c r="E29" s="52"/>
      <c r="F29" s="52"/>
      <c r="G29" s="52"/>
      <c r="H29" s="52"/>
      <c r="I29" s="52"/>
      <c r="J29" s="52"/>
      <c r="K29" s="52"/>
      <c r="L29" s="28"/>
    </row>
    <row r="30" spans="2:12" s="1" customFormat="1" ht="25.35" hidden="1" customHeight="1">
      <c r="B30" s="28"/>
      <c r="D30" s="88" t="s">
        <v>36</v>
      </c>
      <c r="J30" s="64">
        <f>ROUND(J121, 2)</f>
        <v>0</v>
      </c>
      <c r="L30" s="28"/>
    </row>
    <row r="31" spans="2:12" s="1" customFormat="1" ht="6.9" hidden="1" customHeight="1">
      <c r="B31" s="28"/>
      <c r="D31" s="52"/>
      <c r="E31" s="52"/>
      <c r="F31" s="52"/>
      <c r="G31" s="52"/>
      <c r="H31" s="52"/>
      <c r="I31" s="52"/>
      <c r="J31" s="52"/>
      <c r="K31" s="52"/>
      <c r="L31" s="28"/>
    </row>
    <row r="32" spans="2:12" s="1" customFormat="1" ht="14.4" hidden="1" customHeight="1">
      <c r="B32" s="28"/>
      <c r="F32" s="31" t="s">
        <v>38</v>
      </c>
      <c r="I32" s="31" t="s">
        <v>37</v>
      </c>
      <c r="J32" s="31" t="s">
        <v>39</v>
      </c>
      <c r="L32" s="28"/>
    </row>
    <row r="33" spans="2:12" s="1" customFormat="1" ht="14.4" hidden="1" customHeight="1">
      <c r="B33" s="28"/>
      <c r="D33" s="89" t="s">
        <v>40</v>
      </c>
      <c r="E33" s="33" t="s">
        <v>41</v>
      </c>
      <c r="F33" s="90">
        <f>ROUND((SUM(BE121:BE158)),  2)</f>
        <v>0</v>
      </c>
      <c r="G33" s="91"/>
      <c r="H33" s="91"/>
      <c r="I33" s="92">
        <v>0.2</v>
      </c>
      <c r="J33" s="90">
        <f>ROUND(((SUM(BE121:BE158))*I33),  2)</f>
        <v>0</v>
      </c>
      <c r="L33" s="28"/>
    </row>
    <row r="34" spans="2:12" s="1" customFormat="1" ht="14.4" hidden="1" customHeight="1">
      <c r="B34" s="28"/>
      <c r="E34" s="33" t="s">
        <v>42</v>
      </c>
      <c r="F34" s="90">
        <f>ROUND((SUM(BF121:BF158)),  2)</f>
        <v>0</v>
      </c>
      <c r="G34" s="91"/>
      <c r="H34" s="91"/>
      <c r="I34" s="92">
        <v>0.2</v>
      </c>
      <c r="J34" s="90">
        <f>ROUND(((SUM(BF121:BF158))*I34),  2)</f>
        <v>0</v>
      </c>
      <c r="L34" s="28"/>
    </row>
    <row r="35" spans="2:12" s="1" customFormat="1" ht="14.4" hidden="1" customHeight="1">
      <c r="B35" s="28"/>
      <c r="E35" s="23" t="s">
        <v>43</v>
      </c>
      <c r="F35" s="93">
        <f>ROUND((SUM(BG121:BG158)),  2)</f>
        <v>0</v>
      </c>
      <c r="I35" s="94">
        <v>0.2</v>
      </c>
      <c r="J35" s="93">
        <f>0</f>
        <v>0</v>
      </c>
      <c r="L35" s="28"/>
    </row>
    <row r="36" spans="2:12" s="1" customFormat="1" ht="14.4" hidden="1" customHeight="1">
      <c r="B36" s="28"/>
      <c r="E36" s="23" t="s">
        <v>44</v>
      </c>
      <c r="F36" s="93">
        <f>ROUND((SUM(BH121:BH158)),  2)</f>
        <v>0</v>
      </c>
      <c r="I36" s="94">
        <v>0.2</v>
      </c>
      <c r="J36" s="93">
        <f>0</f>
        <v>0</v>
      </c>
      <c r="L36" s="28"/>
    </row>
    <row r="37" spans="2:12" s="1" customFormat="1" ht="14.4" hidden="1" customHeight="1">
      <c r="B37" s="28"/>
      <c r="E37" s="33" t="s">
        <v>45</v>
      </c>
      <c r="F37" s="90">
        <f>ROUND((SUM(BI121:BI158)),  2)</f>
        <v>0</v>
      </c>
      <c r="G37" s="91"/>
      <c r="H37" s="91"/>
      <c r="I37" s="92">
        <v>0</v>
      </c>
      <c r="J37" s="90">
        <f>0</f>
        <v>0</v>
      </c>
      <c r="L37" s="28"/>
    </row>
    <row r="38" spans="2:12" s="1" customFormat="1" ht="6.9" hidden="1" customHeight="1">
      <c r="B38" s="28"/>
      <c r="L38" s="28"/>
    </row>
    <row r="39" spans="2:12" s="1" customFormat="1" ht="25.35" hidden="1" customHeight="1">
      <c r="B39" s="28"/>
      <c r="C39" s="95"/>
      <c r="D39" s="96" t="s">
        <v>46</v>
      </c>
      <c r="E39" s="55"/>
      <c r="F39" s="55"/>
      <c r="G39" s="97" t="s">
        <v>47</v>
      </c>
      <c r="H39" s="98" t="s">
        <v>48</v>
      </c>
      <c r="I39" s="55"/>
      <c r="J39" s="99">
        <f>SUM(J30:J37)</f>
        <v>0</v>
      </c>
      <c r="K39" s="100"/>
      <c r="L39" s="28"/>
    </row>
    <row r="40" spans="2:12" s="1" customFormat="1" ht="14.4" hidden="1" customHeight="1">
      <c r="B40" s="28"/>
      <c r="L40" s="28"/>
    </row>
    <row r="41" spans="2:12" ht="14.4" hidden="1" customHeight="1">
      <c r="B41" s="16"/>
      <c r="L41" s="16"/>
    </row>
    <row r="42" spans="2:12" ht="14.4" hidden="1" customHeight="1">
      <c r="B42" s="16"/>
      <c r="L42" s="16"/>
    </row>
    <row r="43" spans="2:12" ht="14.4" hidden="1" customHeight="1">
      <c r="B43" s="16"/>
      <c r="L43" s="16"/>
    </row>
    <row r="44" spans="2:12" ht="14.4" hidden="1" customHeight="1">
      <c r="B44" s="16"/>
      <c r="L44" s="16"/>
    </row>
    <row r="45" spans="2:12" ht="14.4" hidden="1" customHeight="1">
      <c r="B45" s="16"/>
      <c r="L45" s="16"/>
    </row>
    <row r="46" spans="2:12" ht="14.4" hidden="1" customHeight="1">
      <c r="B46" s="16"/>
      <c r="L46" s="16"/>
    </row>
    <row r="47" spans="2:12" ht="14.4" hidden="1" customHeight="1">
      <c r="B47" s="16"/>
      <c r="L47" s="16"/>
    </row>
    <row r="48" spans="2:12" ht="14.4" hidden="1" customHeight="1">
      <c r="B48" s="16"/>
      <c r="L48" s="16"/>
    </row>
    <row r="49" spans="2:12" ht="14.4" hidden="1" customHeight="1">
      <c r="B49" s="16"/>
      <c r="L49" s="16"/>
    </row>
    <row r="50" spans="2:12" s="1" customFormat="1" ht="14.4" hidden="1" customHeight="1">
      <c r="B50" s="28"/>
      <c r="D50" s="40" t="s">
        <v>49</v>
      </c>
      <c r="E50" s="41"/>
      <c r="F50" s="41"/>
      <c r="G50" s="40" t="s">
        <v>50</v>
      </c>
      <c r="H50" s="41"/>
      <c r="I50" s="41"/>
      <c r="J50" s="41"/>
      <c r="K50" s="41"/>
      <c r="L50" s="28"/>
    </row>
    <row r="51" spans="2:12" hidden="1">
      <c r="B51" s="16"/>
      <c r="L51" s="16"/>
    </row>
    <row r="52" spans="2:12" hidden="1">
      <c r="B52" s="16"/>
      <c r="L52" s="16"/>
    </row>
    <row r="53" spans="2:12" hidden="1">
      <c r="B53" s="16"/>
      <c r="L53" s="16"/>
    </row>
    <row r="54" spans="2:12" hidden="1">
      <c r="B54" s="16"/>
      <c r="L54" s="16"/>
    </row>
    <row r="55" spans="2:12" hidden="1">
      <c r="B55" s="16"/>
      <c r="L55" s="16"/>
    </row>
    <row r="56" spans="2:12" hidden="1">
      <c r="B56" s="16"/>
      <c r="L56" s="16"/>
    </row>
    <row r="57" spans="2:12" hidden="1">
      <c r="B57" s="16"/>
      <c r="L57" s="16"/>
    </row>
    <row r="58" spans="2:12" hidden="1">
      <c r="B58" s="16"/>
      <c r="L58" s="16"/>
    </row>
    <row r="59" spans="2:12" hidden="1">
      <c r="B59" s="16"/>
      <c r="L59" s="16"/>
    </row>
    <row r="60" spans="2:12" hidden="1">
      <c r="B60" s="16"/>
      <c r="L60" s="16"/>
    </row>
    <row r="61" spans="2:12" s="1" customFormat="1" ht="13.2" hidden="1">
      <c r="B61" s="28"/>
      <c r="D61" s="42" t="s">
        <v>51</v>
      </c>
      <c r="E61" s="30"/>
      <c r="F61" s="101" t="s">
        <v>52</v>
      </c>
      <c r="G61" s="42" t="s">
        <v>51</v>
      </c>
      <c r="H61" s="30"/>
      <c r="I61" s="30"/>
      <c r="J61" s="102" t="s">
        <v>52</v>
      </c>
      <c r="K61" s="30"/>
      <c r="L61" s="28"/>
    </row>
    <row r="62" spans="2:12" hidden="1">
      <c r="B62" s="16"/>
      <c r="L62" s="16"/>
    </row>
    <row r="63" spans="2:12" hidden="1">
      <c r="B63" s="16"/>
      <c r="L63" s="16"/>
    </row>
    <row r="64" spans="2:12" hidden="1">
      <c r="B64" s="16"/>
      <c r="L64" s="16"/>
    </row>
    <row r="65" spans="2:12" s="1" customFormat="1" ht="13.2" hidden="1">
      <c r="B65" s="28"/>
      <c r="D65" s="40" t="s">
        <v>53</v>
      </c>
      <c r="E65" s="41"/>
      <c r="F65" s="41"/>
      <c r="G65" s="40" t="s">
        <v>54</v>
      </c>
      <c r="H65" s="41"/>
      <c r="I65" s="41"/>
      <c r="J65" s="41"/>
      <c r="K65" s="41"/>
      <c r="L65" s="28"/>
    </row>
    <row r="66" spans="2:12" hidden="1">
      <c r="B66" s="16"/>
      <c r="L66" s="16"/>
    </row>
    <row r="67" spans="2:12" hidden="1">
      <c r="B67" s="16"/>
      <c r="L67" s="16"/>
    </row>
    <row r="68" spans="2:12" hidden="1">
      <c r="B68" s="16"/>
      <c r="L68" s="16"/>
    </row>
    <row r="69" spans="2:12" hidden="1">
      <c r="B69" s="16"/>
      <c r="L69" s="16"/>
    </row>
    <row r="70" spans="2:12" hidden="1">
      <c r="B70" s="16"/>
      <c r="L70" s="16"/>
    </row>
    <row r="71" spans="2:12" hidden="1">
      <c r="B71" s="16"/>
      <c r="L71" s="16"/>
    </row>
    <row r="72" spans="2:12" hidden="1">
      <c r="B72" s="16"/>
      <c r="L72" s="16"/>
    </row>
    <row r="73" spans="2:12" hidden="1">
      <c r="B73" s="16"/>
      <c r="L73" s="16"/>
    </row>
    <row r="74" spans="2:12" hidden="1">
      <c r="B74" s="16"/>
      <c r="L74" s="16"/>
    </row>
    <row r="75" spans="2:12" hidden="1">
      <c r="B75" s="16"/>
      <c r="L75" s="16"/>
    </row>
    <row r="76" spans="2:12" s="1" customFormat="1" ht="13.2" hidden="1">
      <c r="B76" s="28"/>
      <c r="D76" s="42" t="s">
        <v>51</v>
      </c>
      <c r="E76" s="30"/>
      <c r="F76" s="101" t="s">
        <v>52</v>
      </c>
      <c r="G76" s="42" t="s">
        <v>51</v>
      </c>
      <c r="H76" s="30"/>
      <c r="I76" s="30"/>
      <c r="J76" s="102" t="s">
        <v>52</v>
      </c>
      <c r="K76" s="30"/>
      <c r="L76" s="28"/>
    </row>
    <row r="77" spans="2:12" s="1" customFormat="1" ht="14.4" hidden="1" customHeight="1">
      <c r="B77" s="43"/>
      <c r="C77" s="44"/>
      <c r="D77" s="44"/>
      <c r="E77" s="44"/>
      <c r="F77" s="44"/>
      <c r="G77" s="44"/>
      <c r="H77" s="44"/>
      <c r="I77" s="44"/>
      <c r="J77" s="44"/>
      <c r="K77" s="44"/>
      <c r="L77" s="28"/>
    </row>
    <row r="78" spans="2:12" hidden="1"/>
    <row r="79" spans="2:12" hidden="1"/>
    <row r="80" spans="2:12" hidden="1"/>
    <row r="81" spans="2:47" s="1" customFormat="1" ht="6.9" hidden="1" customHeight="1">
      <c r="B81" s="45"/>
      <c r="C81" s="46"/>
      <c r="D81" s="46"/>
      <c r="E81" s="46"/>
      <c r="F81" s="46"/>
      <c r="G81" s="46"/>
      <c r="H81" s="46"/>
      <c r="I81" s="46"/>
      <c r="J81" s="46"/>
      <c r="K81" s="46"/>
      <c r="L81" s="28"/>
    </row>
    <row r="82" spans="2:47" s="1" customFormat="1" ht="24.9" hidden="1" customHeight="1">
      <c r="B82" s="28"/>
      <c r="C82" s="17" t="s">
        <v>101</v>
      </c>
      <c r="L82" s="28"/>
    </row>
    <row r="83" spans="2:47" s="1" customFormat="1" ht="6.9" hidden="1" customHeight="1">
      <c r="B83" s="28"/>
      <c r="L83" s="28"/>
    </row>
    <row r="84" spans="2:47" s="1" customFormat="1" ht="12" hidden="1" customHeight="1">
      <c r="B84" s="28"/>
      <c r="C84" s="23" t="s">
        <v>15</v>
      </c>
      <c r="L84" s="28"/>
    </row>
    <row r="85" spans="2:47" s="1" customFormat="1" ht="16.5" hidden="1" customHeight="1">
      <c r="B85" s="28"/>
      <c r="E85" s="210" t="str">
        <f>E7</f>
        <v>REKONŠTRUKCIA HYGIENICKÝCH ZARIADENÍ KD</v>
      </c>
      <c r="F85" s="211"/>
      <c r="G85" s="211"/>
      <c r="H85" s="211"/>
      <c r="L85" s="28"/>
    </row>
    <row r="86" spans="2:47" s="1" customFormat="1" ht="12" hidden="1" customHeight="1">
      <c r="B86" s="28"/>
      <c r="C86" s="23" t="s">
        <v>99</v>
      </c>
      <c r="L86" s="28"/>
    </row>
    <row r="87" spans="2:47" s="1" customFormat="1" ht="16.5" hidden="1" customHeight="1">
      <c r="B87" s="28"/>
      <c r="E87" s="188" t="str">
        <f>E9</f>
        <v>05 - Elektroinštalácia</v>
      </c>
      <c r="F87" s="209"/>
      <c r="G87" s="209"/>
      <c r="H87" s="209"/>
      <c r="L87" s="28"/>
    </row>
    <row r="88" spans="2:47" s="1" customFormat="1" ht="6.9" hidden="1" customHeight="1">
      <c r="B88" s="28"/>
      <c r="L88" s="28"/>
    </row>
    <row r="89" spans="2:47" s="1" customFormat="1" ht="12" hidden="1" customHeight="1">
      <c r="B89" s="28"/>
      <c r="C89" s="23" t="s">
        <v>19</v>
      </c>
      <c r="F89" s="21" t="str">
        <f>F12</f>
        <v>kat. úz. Davidov</v>
      </c>
      <c r="I89" s="23" t="s">
        <v>21</v>
      </c>
      <c r="J89" s="51" t="str">
        <f>IF(J12="","",J12)</f>
        <v>3. 2. 2023</v>
      </c>
      <c r="L89" s="28"/>
    </row>
    <row r="90" spans="2:47" s="1" customFormat="1" ht="6.9" hidden="1" customHeight="1">
      <c r="B90" s="28"/>
      <c r="L90" s="28"/>
    </row>
    <row r="91" spans="2:47" s="1" customFormat="1" ht="15.15" hidden="1" customHeight="1">
      <c r="B91" s="28"/>
      <c r="C91" s="23" t="s">
        <v>23</v>
      </c>
      <c r="F91" s="21" t="str">
        <f>E15</f>
        <v>Obec Davidov</v>
      </c>
      <c r="I91" s="23" t="s">
        <v>29</v>
      </c>
      <c r="J91" s="26" t="str">
        <f>E21</f>
        <v>ateliér-m spol. s r.o.</v>
      </c>
      <c r="L91" s="28"/>
    </row>
    <row r="92" spans="2:47" s="1" customFormat="1" ht="15.15" hidden="1" customHeight="1">
      <c r="B92" s="28"/>
      <c r="C92" s="23" t="s">
        <v>27</v>
      </c>
      <c r="F92" s="21">
        <f>IF(E18="","",E18)</f>
        <v>0</v>
      </c>
      <c r="I92" s="23" t="s">
        <v>33</v>
      </c>
      <c r="J92" s="26" t="str">
        <f>E24</f>
        <v>Ing. Daniel Janok</v>
      </c>
      <c r="L92" s="28"/>
    </row>
    <row r="93" spans="2:47" s="1" customFormat="1" ht="10.35" hidden="1" customHeight="1">
      <c r="B93" s="28"/>
      <c r="L93" s="28"/>
    </row>
    <row r="94" spans="2:47" s="1" customFormat="1" ht="29.25" hidden="1" customHeight="1">
      <c r="B94" s="28"/>
      <c r="C94" s="103" t="s">
        <v>102</v>
      </c>
      <c r="D94" s="95"/>
      <c r="E94" s="95"/>
      <c r="F94" s="95"/>
      <c r="G94" s="95"/>
      <c r="H94" s="95"/>
      <c r="I94" s="95"/>
      <c r="J94" s="104" t="s">
        <v>103</v>
      </c>
      <c r="K94" s="95"/>
      <c r="L94" s="28"/>
    </row>
    <row r="95" spans="2:47" s="1" customFormat="1" ht="10.35" hidden="1" customHeight="1">
      <c r="B95" s="28"/>
      <c r="L95" s="28"/>
    </row>
    <row r="96" spans="2:47" s="1" customFormat="1" ht="22.95" hidden="1" customHeight="1">
      <c r="B96" s="28"/>
      <c r="C96" s="105" t="s">
        <v>104</v>
      </c>
      <c r="J96" s="64">
        <f>J121</f>
        <v>0</v>
      </c>
      <c r="L96" s="28"/>
      <c r="AU96" s="13" t="s">
        <v>105</v>
      </c>
    </row>
    <row r="97" spans="2:12" s="8" customFormat="1" ht="24.9" hidden="1" customHeight="1">
      <c r="B97" s="106"/>
      <c r="D97" s="107" t="s">
        <v>106</v>
      </c>
      <c r="E97" s="108"/>
      <c r="F97" s="108"/>
      <c r="G97" s="108"/>
      <c r="H97" s="108"/>
      <c r="I97" s="108"/>
      <c r="J97" s="109">
        <f>J122</f>
        <v>0</v>
      </c>
      <c r="L97" s="106"/>
    </row>
    <row r="98" spans="2:12" s="9" customFormat="1" ht="19.95" hidden="1" customHeight="1">
      <c r="B98" s="110"/>
      <c r="D98" s="111" t="s">
        <v>107</v>
      </c>
      <c r="E98" s="112"/>
      <c r="F98" s="112"/>
      <c r="G98" s="112"/>
      <c r="H98" s="112"/>
      <c r="I98" s="112"/>
      <c r="J98" s="113">
        <f>J123</f>
        <v>0</v>
      </c>
      <c r="L98" s="110"/>
    </row>
    <row r="99" spans="2:12" s="8" customFormat="1" ht="24.9" hidden="1" customHeight="1">
      <c r="B99" s="106"/>
      <c r="D99" s="107" t="s">
        <v>115</v>
      </c>
      <c r="E99" s="108"/>
      <c r="F99" s="108"/>
      <c r="G99" s="108"/>
      <c r="H99" s="108"/>
      <c r="I99" s="108"/>
      <c r="J99" s="109">
        <f>J129</f>
        <v>0</v>
      </c>
      <c r="L99" s="106"/>
    </row>
    <row r="100" spans="2:12" s="9" customFormat="1" ht="19.95" hidden="1" customHeight="1">
      <c r="B100" s="110"/>
      <c r="D100" s="111" t="s">
        <v>116</v>
      </c>
      <c r="E100" s="112"/>
      <c r="F100" s="112"/>
      <c r="G100" s="112"/>
      <c r="H100" s="112"/>
      <c r="I100" s="112"/>
      <c r="J100" s="113">
        <f>J130</f>
        <v>0</v>
      </c>
      <c r="L100" s="110"/>
    </row>
    <row r="101" spans="2:12" s="8" customFormat="1" ht="24.9" hidden="1" customHeight="1">
      <c r="B101" s="106"/>
      <c r="D101" s="107" t="s">
        <v>728</v>
      </c>
      <c r="E101" s="108"/>
      <c r="F101" s="108"/>
      <c r="G101" s="108"/>
      <c r="H101" s="108"/>
      <c r="I101" s="108"/>
      <c r="J101" s="109">
        <f>J156</f>
        <v>0</v>
      </c>
      <c r="L101" s="106"/>
    </row>
    <row r="102" spans="2:12" s="1" customFormat="1" ht="21.75" hidden="1" customHeight="1">
      <c r="B102" s="28"/>
      <c r="L102" s="28"/>
    </row>
    <row r="103" spans="2:12" s="1" customFormat="1" ht="6.9" hidden="1" customHeight="1">
      <c r="B103" s="43"/>
      <c r="C103" s="44"/>
      <c r="D103" s="44"/>
      <c r="E103" s="44"/>
      <c r="F103" s="44"/>
      <c r="G103" s="44"/>
      <c r="H103" s="44"/>
      <c r="I103" s="44"/>
      <c r="J103" s="44"/>
      <c r="K103" s="44"/>
      <c r="L103" s="28"/>
    </row>
    <row r="104" spans="2:12" hidden="1"/>
    <row r="105" spans="2:12" hidden="1"/>
    <row r="106" spans="2:12" hidden="1"/>
    <row r="107" spans="2:12" s="1" customFormat="1" ht="6.9" customHeight="1">
      <c r="B107" s="45"/>
      <c r="C107" s="46"/>
      <c r="D107" s="46"/>
      <c r="E107" s="46"/>
      <c r="F107" s="46"/>
      <c r="G107" s="46"/>
      <c r="H107" s="46"/>
      <c r="I107" s="46"/>
      <c r="J107" s="46"/>
      <c r="K107" s="46"/>
      <c r="L107" s="28"/>
    </row>
    <row r="108" spans="2:12" s="1" customFormat="1" ht="24.9" customHeight="1">
      <c r="B108" s="28"/>
      <c r="C108" s="17" t="s">
        <v>117</v>
      </c>
      <c r="L108" s="28"/>
    </row>
    <row r="109" spans="2:12" s="1" customFormat="1" ht="6.9" customHeight="1">
      <c r="B109" s="28"/>
      <c r="L109" s="28"/>
    </row>
    <row r="110" spans="2:12" s="1" customFormat="1" ht="12" customHeight="1">
      <c r="B110" s="28"/>
      <c r="C110" s="23" t="s">
        <v>15</v>
      </c>
      <c r="L110" s="28"/>
    </row>
    <row r="111" spans="2:12" s="1" customFormat="1" ht="16.5" customHeight="1">
      <c r="B111" s="28"/>
      <c r="E111" s="210" t="str">
        <f>E7</f>
        <v>REKONŠTRUKCIA HYGIENICKÝCH ZARIADENÍ KD</v>
      </c>
      <c r="F111" s="211"/>
      <c r="G111" s="211"/>
      <c r="H111" s="211"/>
      <c r="L111" s="28"/>
    </row>
    <row r="112" spans="2:12" s="1" customFormat="1" ht="12" customHeight="1">
      <c r="B112" s="28"/>
      <c r="C112" s="23" t="s">
        <v>99</v>
      </c>
      <c r="L112" s="28"/>
    </row>
    <row r="113" spans="2:65" s="1" customFormat="1" ht="16.5" customHeight="1">
      <c r="B113" s="28"/>
      <c r="E113" s="188" t="str">
        <f>E9</f>
        <v>05 - Elektroinštalácia</v>
      </c>
      <c r="F113" s="209"/>
      <c r="G113" s="209"/>
      <c r="H113" s="209"/>
      <c r="L113" s="28"/>
    </row>
    <row r="114" spans="2:65" s="1" customFormat="1" ht="6.9" customHeight="1">
      <c r="B114" s="28"/>
      <c r="L114" s="28"/>
    </row>
    <row r="115" spans="2:65" s="1" customFormat="1" ht="12" customHeight="1">
      <c r="B115" s="28"/>
      <c r="C115" s="23" t="s">
        <v>19</v>
      </c>
      <c r="F115" s="21" t="str">
        <f>F12</f>
        <v>kat. úz. Davidov</v>
      </c>
      <c r="I115" s="23" t="s">
        <v>818</v>
      </c>
      <c r="J115" s="51"/>
      <c r="L115" s="28"/>
    </row>
    <row r="116" spans="2:65" s="1" customFormat="1" ht="6.9" customHeight="1">
      <c r="B116" s="28"/>
      <c r="L116" s="28"/>
    </row>
    <row r="117" spans="2:65" s="1" customFormat="1" ht="15.15" customHeight="1">
      <c r="B117" s="28"/>
      <c r="C117" s="23" t="s">
        <v>23</v>
      </c>
      <c r="F117" s="21" t="str">
        <f>E15</f>
        <v>Obec Davidov</v>
      </c>
      <c r="I117" s="23" t="s">
        <v>29</v>
      </c>
      <c r="J117" s="26" t="str">
        <f>E21</f>
        <v>ateliér-m spol. s r.o.</v>
      </c>
      <c r="L117" s="28"/>
    </row>
    <row r="118" spans="2:65" s="1" customFormat="1" ht="15.15" customHeight="1">
      <c r="B118" s="28"/>
      <c r="C118" s="23" t="s">
        <v>27</v>
      </c>
      <c r="F118" s="21"/>
      <c r="I118" s="23" t="s">
        <v>33</v>
      </c>
      <c r="J118" s="26"/>
      <c r="L118" s="28"/>
    </row>
    <row r="119" spans="2:65" s="1" customFormat="1" ht="10.35" customHeight="1">
      <c r="B119" s="28"/>
      <c r="L119" s="28"/>
    </row>
    <row r="120" spans="2:65" s="10" customFormat="1" ht="29.25" customHeight="1">
      <c r="B120" s="114"/>
      <c r="C120" s="115" t="s">
        <v>118</v>
      </c>
      <c r="D120" s="116" t="s">
        <v>61</v>
      </c>
      <c r="E120" s="116" t="s">
        <v>57</v>
      </c>
      <c r="F120" s="116" t="s">
        <v>58</v>
      </c>
      <c r="G120" s="116" t="s">
        <v>119</v>
      </c>
      <c r="H120" s="116" t="s">
        <v>120</v>
      </c>
      <c r="I120" s="116" t="s">
        <v>121</v>
      </c>
      <c r="J120" s="117" t="s">
        <v>103</v>
      </c>
      <c r="K120" s="118" t="s">
        <v>122</v>
      </c>
      <c r="L120" s="114"/>
      <c r="M120" s="57" t="s">
        <v>1</v>
      </c>
      <c r="N120" s="58" t="s">
        <v>40</v>
      </c>
      <c r="O120" s="58" t="s">
        <v>123</v>
      </c>
      <c r="P120" s="58" t="s">
        <v>124</v>
      </c>
      <c r="Q120" s="58" t="s">
        <v>125</v>
      </c>
      <c r="R120" s="58" t="s">
        <v>126</v>
      </c>
      <c r="S120" s="58" t="s">
        <v>127</v>
      </c>
      <c r="T120" s="59" t="s">
        <v>128</v>
      </c>
    </row>
    <row r="121" spans="2:65" s="1" customFormat="1" ht="22.95" customHeight="1">
      <c r="B121" s="28"/>
      <c r="C121" s="62" t="s">
        <v>104</v>
      </c>
      <c r="J121" s="119">
        <f>BK121</f>
        <v>0</v>
      </c>
      <c r="L121" s="28"/>
      <c r="M121" s="60"/>
      <c r="N121" s="52"/>
      <c r="O121" s="52"/>
      <c r="P121" s="120">
        <f>P122+P129+P156</f>
        <v>0</v>
      </c>
      <c r="Q121" s="52"/>
      <c r="R121" s="120">
        <f>R122+R129+R156</f>
        <v>0.11802999999999998</v>
      </c>
      <c r="S121" s="52"/>
      <c r="T121" s="121">
        <f>T122+T129+T156</f>
        <v>0.06</v>
      </c>
      <c r="AT121" s="13" t="s">
        <v>75</v>
      </c>
      <c r="AU121" s="13" t="s">
        <v>105</v>
      </c>
      <c r="BK121" s="122">
        <f>BK122+BK129+BK156</f>
        <v>0</v>
      </c>
    </row>
    <row r="122" spans="2:65" s="11" customFormat="1" ht="25.95" customHeight="1">
      <c r="B122" s="123"/>
      <c r="D122" s="124" t="s">
        <v>75</v>
      </c>
      <c r="E122" s="125" t="s">
        <v>129</v>
      </c>
      <c r="F122" s="125" t="s">
        <v>130</v>
      </c>
      <c r="I122" s="126"/>
      <c r="J122" s="127">
        <f>BK122</f>
        <v>0</v>
      </c>
      <c r="L122" s="123"/>
      <c r="M122" s="128"/>
      <c r="P122" s="129">
        <f>P123</f>
        <v>0</v>
      </c>
      <c r="R122" s="129">
        <f>R123</f>
        <v>0</v>
      </c>
      <c r="T122" s="130">
        <f>T123</f>
        <v>0.06</v>
      </c>
      <c r="AR122" s="124" t="s">
        <v>84</v>
      </c>
      <c r="AT122" s="131" t="s">
        <v>75</v>
      </c>
      <c r="AU122" s="131" t="s">
        <v>76</v>
      </c>
      <c r="AY122" s="124" t="s">
        <v>131</v>
      </c>
      <c r="BK122" s="132">
        <f>BK123</f>
        <v>0</v>
      </c>
    </row>
    <row r="123" spans="2:65" s="11" customFormat="1" ht="22.95" customHeight="1">
      <c r="B123" s="123"/>
      <c r="D123" s="124" t="s">
        <v>75</v>
      </c>
      <c r="E123" s="133" t="s">
        <v>132</v>
      </c>
      <c r="F123" s="133" t="s">
        <v>133</v>
      </c>
      <c r="I123" s="126"/>
      <c r="J123" s="134">
        <f>BK123</f>
        <v>0</v>
      </c>
      <c r="L123" s="123"/>
      <c r="M123" s="128"/>
      <c r="P123" s="129">
        <f>SUM(P124:P128)</f>
        <v>0</v>
      </c>
      <c r="R123" s="129">
        <f>SUM(R124:R128)</f>
        <v>0</v>
      </c>
      <c r="T123" s="130">
        <f>SUM(T124:T128)</f>
        <v>0.06</v>
      </c>
      <c r="AR123" s="124" t="s">
        <v>84</v>
      </c>
      <c r="AT123" s="131" t="s">
        <v>75</v>
      </c>
      <c r="AU123" s="131" t="s">
        <v>84</v>
      </c>
      <c r="AY123" s="124" t="s">
        <v>131</v>
      </c>
      <c r="BK123" s="132">
        <f>SUM(BK124:BK128)</f>
        <v>0</v>
      </c>
    </row>
    <row r="124" spans="2:65" s="1" customFormat="1" ht="37.950000000000003" customHeight="1">
      <c r="B124" s="135"/>
      <c r="C124" s="136" t="s">
        <v>84</v>
      </c>
      <c r="D124" s="136" t="s">
        <v>134</v>
      </c>
      <c r="E124" s="137" t="s">
        <v>729</v>
      </c>
      <c r="F124" s="138" t="s">
        <v>730</v>
      </c>
      <c r="G124" s="139" t="s">
        <v>191</v>
      </c>
      <c r="H124" s="140">
        <v>30</v>
      </c>
      <c r="I124" s="141">
        <v>0</v>
      </c>
      <c r="J124" s="142">
        <f>ROUND(I124*H124,2)</f>
        <v>0</v>
      </c>
      <c r="K124" s="143"/>
      <c r="L124" s="28"/>
      <c r="M124" s="144" t="s">
        <v>1</v>
      </c>
      <c r="N124" s="145" t="s">
        <v>42</v>
      </c>
      <c r="P124" s="146">
        <f>O124*H124</f>
        <v>0</v>
      </c>
      <c r="Q124" s="146">
        <v>0</v>
      </c>
      <c r="R124" s="146">
        <f>Q124*H124</f>
        <v>0</v>
      </c>
      <c r="S124" s="146">
        <v>2E-3</v>
      </c>
      <c r="T124" s="147">
        <f>S124*H124</f>
        <v>0.06</v>
      </c>
      <c r="AR124" s="148" t="s">
        <v>138</v>
      </c>
      <c r="AT124" s="148" t="s">
        <v>134</v>
      </c>
      <c r="AU124" s="148" t="s">
        <v>139</v>
      </c>
      <c r="AY124" s="13" t="s">
        <v>131</v>
      </c>
      <c r="BE124" s="149">
        <f>IF(N124="základná",J124,0)</f>
        <v>0</v>
      </c>
      <c r="BF124" s="149">
        <f>IF(N124="znížená",J124,0)</f>
        <v>0</v>
      </c>
      <c r="BG124" s="149">
        <f>IF(N124="zákl. prenesená",J124,0)</f>
        <v>0</v>
      </c>
      <c r="BH124" s="149">
        <f>IF(N124="zníž. prenesená",J124,0)</f>
        <v>0</v>
      </c>
      <c r="BI124" s="149">
        <f>IF(N124="nulová",J124,0)</f>
        <v>0</v>
      </c>
      <c r="BJ124" s="13" t="s">
        <v>139</v>
      </c>
      <c r="BK124" s="149">
        <f>ROUND(I124*H124,2)</f>
        <v>0</v>
      </c>
      <c r="BL124" s="13" t="s">
        <v>138</v>
      </c>
      <c r="BM124" s="148" t="s">
        <v>731</v>
      </c>
    </row>
    <row r="125" spans="2:65" s="1" customFormat="1" ht="21.75" customHeight="1">
      <c r="B125" s="135"/>
      <c r="C125" s="136" t="s">
        <v>139</v>
      </c>
      <c r="D125" s="136" t="s">
        <v>134</v>
      </c>
      <c r="E125" s="137" t="s">
        <v>202</v>
      </c>
      <c r="F125" s="138" t="s">
        <v>203</v>
      </c>
      <c r="G125" s="139" t="s">
        <v>204</v>
      </c>
      <c r="H125" s="140">
        <v>0.06</v>
      </c>
      <c r="I125" s="141">
        <v>0</v>
      </c>
      <c r="J125" s="142">
        <f>ROUND(I125*H125,2)</f>
        <v>0</v>
      </c>
      <c r="K125" s="143"/>
      <c r="L125" s="28"/>
      <c r="M125" s="144" t="s">
        <v>1</v>
      </c>
      <c r="N125" s="145" t="s">
        <v>42</v>
      </c>
      <c r="P125" s="146">
        <f>O125*H125</f>
        <v>0</v>
      </c>
      <c r="Q125" s="146">
        <v>0</v>
      </c>
      <c r="R125" s="146">
        <f>Q125*H125</f>
        <v>0</v>
      </c>
      <c r="S125" s="146">
        <v>0</v>
      </c>
      <c r="T125" s="147">
        <f>S125*H125</f>
        <v>0</v>
      </c>
      <c r="AR125" s="148" t="s">
        <v>138</v>
      </c>
      <c r="AT125" s="148" t="s">
        <v>134</v>
      </c>
      <c r="AU125" s="148" t="s">
        <v>139</v>
      </c>
      <c r="AY125" s="13" t="s">
        <v>131</v>
      </c>
      <c r="BE125" s="149">
        <f>IF(N125="základná",J125,0)</f>
        <v>0</v>
      </c>
      <c r="BF125" s="149">
        <f>IF(N125="znížená",J125,0)</f>
        <v>0</v>
      </c>
      <c r="BG125" s="149">
        <f>IF(N125="zákl. prenesená",J125,0)</f>
        <v>0</v>
      </c>
      <c r="BH125" s="149">
        <f>IF(N125="zníž. prenesená",J125,0)</f>
        <v>0</v>
      </c>
      <c r="BI125" s="149">
        <f>IF(N125="nulová",J125,0)</f>
        <v>0</v>
      </c>
      <c r="BJ125" s="13" t="s">
        <v>139</v>
      </c>
      <c r="BK125" s="149">
        <f>ROUND(I125*H125,2)</f>
        <v>0</v>
      </c>
      <c r="BL125" s="13" t="s">
        <v>138</v>
      </c>
      <c r="BM125" s="148" t="s">
        <v>732</v>
      </c>
    </row>
    <row r="126" spans="2:65" s="1" customFormat="1" ht="24.15" customHeight="1">
      <c r="B126" s="135"/>
      <c r="C126" s="136" t="s">
        <v>144</v>
      </c>
      <c r="D126" s="136" t="s">
        <v>134</v>
      </c>
      <c r="E126" s="137" t="s">
        <v>207</v>
      </c>
      <c r="F126" s="138" t="s">
        <v>208</v>
      </c>
      <c r="G126" s="139" t="s">
        <v>204</v>
      </c>
      <c r="H126" s="140">
        <v>1.2</v>
      </c>
      <c r="I126" s="141">
        <v>0</v>
      </c>
      <c r="J126" s="142">
        <f>ROUND(I126*H126,2)</f>
        <v>0</v>
      </c>
      <c r="K126" s="143"/>
      <c r="L126" s="28"/>
      <c r="M126" s="144" t="s">
        <v>1</v>
      </c>
      <c r="N126" s="145" t="s">
        <v>42</v>
      </c>
      <c r="P126" s="146">
        <f>O126*H126</f>
        <v>0</v>
      </c>
      <c r="Q126" s="146">
        <v>0</v>
      </c>
      <c r="R126" s="146">
        <f>Q126*H126</f>
        <v>0</v>
      </c>
      <c r="S126" s="146">
        <v>0</v>
      </c>
      <c r="T126" s="147">
        <f>S126*H126</f>
        <v>0</v>
      </c>
      <c r="AR126" s="148" t="s">
        <v>138</v>
      </c>
      <c r="AT126" s="148" t="s">
        <v>134</v>
      </c>
      <c r="AU126" s="148" t="s">
        <v>139</v>
      </c>
      <c r="AY126" s="13" t="s">
        <v>131</v>
      </c>
      <c r="BE126" s="149">
        <f>IF(N126="základná",J126,0)</f>
        <v>0</v>
      </c>
      <c r="BF126" s="149">
        <f>IF(N126="znížená",J126,0)</f>
        <v>0</v>
      </c>
      <c r="BG126" s="149">
        <f>IF(N126="zákl. prenesená",J126,0)</f>
        <v>0</v>
      </c>
      <c r="BH126" s="149">
        <f>IF(N126="zníž. prenesená",J126,0)</f>
        <v>0</v>
      </c>
      <c r="BI126" s="149">
        <f>IF(N126="nulová",J126,0)</f>
        <v>0</v>
      </c>
      <c r="BJ126" s="13" t="s">
        <v>139</v>
      </c>
      <c r="BK126" s="149">
        <f>ROUND(I126*H126,2)</f>
        <v>0</v>
      </c>
      <c r="BL126" s="13" t="s">
        <v>138</v>
      </c>
      <c r="BM126" s="148" t="s">
        <v>733</v>
      </c>
    </row>
    <row r="127" spans="2:65" s="1" customFormat="1" ht="24.15" customHeight="1">
      <c r="B127" s="135"/>
      <c r="C127" s="136" t="s">
        <v>138</v>
      </c>
      <c r="D127" s="136" t="s">
        <v>134</v>
      </c>
      <c r="E127" s="137" t="s">
        <v>211</v>
      </c>
      <c r="F127" s="138" t="s">
        <v>212</v>
      </c>
      <c r="G127" s="139" t="s">
        <v>204</v>
      </c>
      <c r="H127" s="140">
        <v>0.06</v>
      </c>
      <c r="I127" s="141">
        <v>0</v>
      </c>
      <c r="J127" s="142">
        <f>ROUND(I127*H127,2)</f>
        <v>0</v>
      </c>
      <c r="K127" s="143"/>
      <c r="L127" s="28"/>
      <c r="M127" s="144" t="s">
        <v>1</v>
      </c>
      <c r="N127" s="145" t="s">
        <v>42</v>
      </c>
      <c r="P127" s="146">
        <f>O127*H127</f>
        <v>0</v>
      </c>
      <c r="Q127" s="146">
        <v>0</v>
      </c>
      <c r="R127" s="146">
        <f>Q127*H127</f>
        <v>0</v>
      </c>
      <c r="S127" s="146">
        <v>0</v>
      </c>
      <c r="T127" s="147">
        <f>S127*H127</f>
        <v>0</v>
      </c>
      <c r="AR127" s="148" t="s">
        <v>138</v>
      </c>
      <c r="AT127" s="148" t="s">
        <v>134</v>
      </c>
      <c r="AU127" s="148" t="s">
        <v>139</v>
      </c>
      <c r="AY127" s="13" t="s">
        <v>131</v>
      </c>
      <c r="BE127" s="149">
        <f>IF(N127="základná",J127,0)</f>
        <v>0</v>
      </c>
      <c r="BF127" s="149">
        <f>IF(N127="znížená",J127,0)</f>
        <v>0</v>
      </c>
      <c r="BG127" s="149">
        <f>IF(N127="zákl. prenesená",J127,0)</f>
        <v>0</v>
      </c>
      <c r="BH127" s="149">
        <f>IF(N127="zníž. prenesená",J127,0)</f>
        <v>0</v>
      </c>
      <c r="BI127" s="149">
        <f>IF(N127="nulová",J127,0)</f>
        <v>0</v>
      </c>
      <c r="BJ127" s="13" t="s">
        <v>139</v>
      </c>
      <c r="BK127" s="149">
        <f>ROUND(I127*H127,2)</f>
        <v>0</v>
      </c>
      <c r="BL127" s="13" t="s">
        <v>138</v>
      </c>
      <c r="BM127" s="148" t="s">
        <v>734</v>
      </c>
    </row>
    <row r="128" spans="2:65" s="1" customFormat="1" ht="24.15" customHeight="1">
      <c r="B128" s="135"/>
      <c r="C128" s="136" t="s">
        <v>152</v>
      </c>
      <c r="D128" s="136" t="s">
        <v>134</v>
      </c>
      <c r="E128" s="137" t="s">
        <v>214</v>
      </c>
      <c r="F128" s="138" t="s">
        <v>215</v>
      </c>
      <c r="G128" s="139" t="s">
        <v>204</v>
      </c>
      <c r="H128" s="140">
        <v>0.06</v>
      </c>
      <c r="I128" s="141">
        <v>0</v>
      </c>
      <c r="J128" s="142">
        <f>ROUND(I128*H128,2)</f>
        <v>0</v>
      </c>
      <c r="K128" s="143"/>
      <c r="L128" s="28"/>
      <c r="M128" s="144" t="s">
        <v>1</v>
      </c>
      <c r="N128" s="145" t="s">
        <v>42</v>
      </c>
      <c r="P128" s="146">
        <f>O128*H128</f>
        <v>0</v>
      </c>
      <c r="Q128" s="146">
        <v>0</v>
      </c>
      <c r="R128" s="146">
        <f>Q128*H128</f>
        <v>0</v>
      </c>
      <c r="S128" s="146">
        <v>0</v>
      </c>
      <c r="T128" s="147">
        <f>S128*H128</f>
        <v>0</v>
      </c>
      <c r="AR128" s="148" t="s">
        <v>138</v>
      </c>
      <c r="AT128" s="148" t="s">
        <v>134</v>
      </c>
      <c r="AU128" s="148" t="s">
        <v>139</v>
      </c>
      <c r="AY128" s="13" t="s">
        <v>131</v>
      </c>
      <c r="BE128" s="149">
        <f>IF(N128="základná",J128,0)</f>
        <v>0</v>
      </c>
      <c r="BF128" s="149">
        <f>IF(N128="znížená",J128,0)</f>
        <v>0</v>
      </c>
      <c r="BG128" s="149">
        <f>IF(N128="zákl. prenesená",J128,0)</f>
        <v>0</v>
      </c>
      <c r="BH128" s="149">
        <f>IF(N128="zníž. prenesená",J128,0)</f>
        <v>0</v>
      </c>
      <c r="BI128" s="149">
        <f>IF(N128="nulová",J128,0)</f>
        <v>0</v>
      </c>
      <c r="BJ128" s="13" t="s">
        <v>139</v>
      </c>
      <c r="BK128" s="149">
        <f>ROUND(I128*H128,2)</f>
        <v>0</v>
      </c>
      <c r="BL128" s="13" t="s">
        <v>138</v>
      </c>
      <c r="BM128" s="148" t="s">
        <v>735</v>
      </c>
    </row>
    <row r="129" spans="2:65" s="11" customFormat="1" ht="25.95" customHeight="1">
      <c r="B129" s="123"/>
      <c r="D129" s="124" t="s">
        <v>75</v>
      </c>
      <c r="E129" s="125" t="s">
        <v>280</v>
      </c>
      <c r="F129" s="125" t="s">
        <v>281</v>
      </c>
      <c r="I129" s="126"/>
      <c r="J129" s="127">
        <f>BK129</f>
        <v>0</v>
      </c>
      <c r="L129" s="123"/>
      <c r="M129" s="128"/>
      <c r="P129" s="129">
        <f>P130</f>
        <v>0</v>
      </c>
      <c r="R129" s="129">
        <f>R130</f>
        <v>0.11802999999999998</v>
      </c>
      <c r="T129" s="130">
        <f>T130</f>
        <v>0</v>
      </c>
      <c r="AR129" s="124" t="s">
        <v>144</v>
      </c>
      <c r="AT129" s="131" t="s">
        <v>75</v>
      </c>
      <c r="AU129" s="131" t="s">
        <v>76</v>
      </c>
      <c r="AY129" s="124" t="s">
        <v>131</v>
      </c>
      <c r="BK129" s="132">
        <f>BK130</f>
        <v>0</v>
      </c>
    </row>
    <row r="130" spans="2:65" s="11" customFormat="1" ht="22.95" customHeight="1">
      <c r="B130" s="123"/>
      <c r="D130" s="124" t="s">
        <v>75</v>
      </c>
      <c r="E130" s="133" t="s">
        <v>282</v>
      </c>
      <c r="F130" s="133" t="s">
        <v>283</v>
      </c>
      <c r="I130" s="126"/>
      <c r="J130" s="134">
        <f>BK130</f>
        <v>0</v>
      </c>
      <c r="L130" s="123"/>
      <c r="M130" s="128"/>
      <c r="P130" s="129">
        <f>SUM(P131:P155)</f>
        <v>0</v>
      </c>
      <c r="R130" s="129">
        <f>SUM(R131:R155)</f>
        <v>0.11802999999999998</v>
      </c>
      <c r="T130" s="130">
        <f>SUM(T131:T155)</f>
        <v>0</v>
      </c>
      <c r="AR130" s="124" t="s">
        <v>144</v>
      </c>
      <c r="AT130" s="131" t="s">
        <v>75</v>
      </c>
      <c r="AU130" s="131" t="s">
        <v>84</v>
      </c>
      <c r="AY130" s="124" t="s">
        <v>131</v>
      </c>
      <c r="BK130" s="132">
        <f>SUM(BK131:BK155)</f>
        <v>0</v>
      </c>
    </row>
    <row r="131" spans="2:65" s="1" customFormat="1" ht="33" customHeight="1">
      <c r="B131" s="135"/>
      <c r="C131" s="136" t="s">
        <v>156</v>
      </c>
      <c r="D131" s="136" t="s">
        <v>134</v>
      </c>
      <c r="E131" s="137" t="s">
        <v>736</v>
      </c>
      <c r="F131" s="138" t="s">
        <v>737</v>
      </c>
      <c r="G131" s="139" t="s">
        <v>167</v>
      </c>
      <c r="H131" s="140">
        <v>5</v>
      </c>
      <c r="I131" s="141">
        <v>0</v>
      </c>
      <c r="J131" s="142">
        <f t="shared" ref="J131:J155" si="0">ROUND(I131*H131,2)</f>
        <v>0</v>
      </c>
      <c r="K131" s="143"/>
      <c r="L131" s="28"/>
      <c r="M131" s="144" t="s">
        <v>1</v>
      </c>
      <c r="N131" s="145" t="s">
        <v>42</v>
      </c>
      <c r="P131" s="146">
        <f t="shared" ref="P131:P155" si="1">O131*H131</f>
        <v>0</v>
      </c>
      <c r="Q131" s="146">
        <v>0</v>
      </c>
      <c r="R131" s="146">
        <f t="shared" ref="R131:R155" si="2">Q131*H131</f>
        <v>0</v>
      </c>
      <c r="S131" s="146">
        <v>0</v>
      </c>
      <c r="T131" s="147">
        <f t="shared" ref="T131:T155" si="3">S131*H131</f>
        <v>0</v>
      </c>
      <c r="AR131" s="148" t="s">
        <v>287</v>
      </c>
      <c r="AT131" s="148" t="s">
        <v>134</v>
      </c>
      <c r="AU131" s="148" t="s">
        <v>139</v>
      </c>
      <c r="AY131" s="13" t="s">
        <v>131</v>
      </c>
      <c r="BE131" s="149">
        <f t="shared" ref="BE131:BE155" si="4">IF(N131="základná",J131,0)</f>
        <v>0</v>
      </c>
      <c r="BF131" s="149">
        <f t="shared" ref="BF131:BF155" si="5">IF(N131="znížená",J131,0)</f>
        <v>0</v>
      </c>
      <c r="BG131" s="149">
        <f t="shared" ref="BG131:BG155" si="6">IF(N131="zákl. prenesená",J131,0)</f>
        <v>0</v>
      </c>
      <c r="BH131" s="149">
        <f t="shared" ref="BH131:BH155" si="7">IF(N131="zníž. prenesená",J131,0)</f>
        <v>0</v>
      </c>
      <c r="BI131" s="149">
        <f t="shared" ref="BI131:BI155" si="8">IF(N131="nulová",J131,0)</f>
        <v>0</v>
      </c>
      <c r="BJ131" s="13" t="s">
        <v>139</v>
      </c>
      <c r="BK131" s="149">
        <f t="shared" ref="BK131:BK155" si="9">ROUND(I131*H131,2)</f>
        <v>0</v>
      </c>
      <c r="BL131" s="13" t="s">
        <v>287</v>
      </c>
      <c r="BM131" s="148" t="s">
        <v>738</v>
      </c>
    </row>
    <row r="132" spans="2:65" s="1" customFormat="1" ht="24.15" customHeight="1">
      <c r="B132" s="135"/>
      <c r="C132" s="155" t="s">
        <v>160</v>
      </c>
      <c r="D132" s="155" t="s">
        <v>280</v>
      </c>
      <c r="E132" s="156" t="s">
        <v>739</v>
      </c>
      <c r="F132" s="157" t="s">
        <v>740</v>
      </c>
      <c r="G132" s="158" t="s">
        <v>167</v>
      </c>
      <c r="H132" s="159">
        <v>5</v>
      </c>
      <c r="I132" s="160">
        <v>0</v>
      </c>
      <c r="J132" s="161">
        <f t="shared" si="0"/>
        <v>0</v>
      </c>
      <c r="K132" s="162"/>
      <c r="L132" s="163"/>
      <c r="M132" s="164" t="s">
        <v>1</v>
      </c>
      <c r="N132" s="165" t="s">
        <v>42</v>
      </c>
      <c r="P132" s="146">
        <f t="shared" si="1"/>
        <v>0</v>
      </c>
      <c r="Q132" s="146">
        <v>3.0000000000000001E-5</v>
      </c>
      <c r="R132" s="146">
        <f t="shared" si="2"/>
        <v>1.5000000000000001E-4</v>
      </c>
      <c r="S132" s="146">
        <v>0</v>
      </c>
      <c r="T132" s="147">
        <f t="shared" si="3"/>
        <v>0</v>
      </c>
      <c r="AR132" s="148" t="s">
        <v>741</v>
      </c>
      <c r="AT132" s="148" t="s">
        <v>280</v>
      </c>
      <c r="AU132" s="148" t="s">
        <v>139</v>
      </c>
      <c r="AY132" s="13" t="s">
        <v>131</v>
      </c>
      <c r="BE132" s="149">
        <f t="shared" si="4"/>
        <v>0</v>
      </c>
      <c r="BF132" s="149">
        <f t="shared" si="5"/>
        <v>0</v>
      </c>
      <c r="BG132" s="149">
        <f t="shared" si="6"/>
        <v>0</v>
      </c>
      <c r="BH132" s="149">
        <f t="shared" si="7"/>
        <v>0</v>
      </c>
      <c r="BI132" s="149">
        <f t="shared" si="8"/>
        <v>0</v>
      </c>
      <c r="BJ132" s="13" t="s">
        <v>139</v>
      </c>
      <c r="BK132" s="149">
        <f t="shared" si="9"/>
        <v>0</v>
      </c>
      <c r="BL132" s="13" t="s">
        <v>741</v>
      </c>
      <c r="BM132" s="148" t="s">
        <v>742</v>
      </c>
    </row>
    <row r="133" spans="2:65" s="1" customFormat="1" ht="24.15" customHeight="1">
      <c r="B133" s="135"/>
      <c r="C133" s="136" t="s">
        <v>164</v>
      </c>
      <c r="D133" s="136" t="s">
        <v>134</v>
      </c>
      <c r="E133" s="137" t="s">
        <v>743</v>
      </c>
      <c r="F133" s="138" t="s">
        <v>744</v>
      </c>
      <c r="G133" s="139" t="s">
        <v>167</v>
      </c>
      <c r="H133" s="140">
        <v>16</v>
      </c>
      <c r="I133" s="141">
        <v>0</v>
      </c>
      <c r="J133" s="142">
        <f t="shared" si="0"/>
        <v>0</v>
      </c>
      <c r="K133" s="143"/>
      <c r="L133" s="28"/>
      <c r="M133" s="144" t="s">
        <v>1</v>
      </c>
      <c r="N133" s="145" t="s">
        <v>42</v>
      </c>
      <c r="P133" s="146">
        <f t="shared" si="1"/>
        <v>0</v>
      </c>
      <c r="Q133" s="146">
        <v>0</v>
      </c>
      <c r="R133" s="146">
        <f t="shared" si="2"/>
        <v>0</v>
      </c>
      <c r="S133" s="146">
        <v>0</v>
      </c>
      <c r="T133" s="147">
        <f t="shared" si="3"/>
        <v>0</v>
      </c>
      <c r="AR133" s="148" t="s">
        <v>287</v>
      </c>
      <c r="AT133" s="148" t="s">
        <v>134</v>
      </c>
      <c r="AU133" s="148" t="s">
        <v>139</v>
      </c>
      <c r="AY133" s="13" t="s">
        <v>131</v>
      </c>
      <c r="BE133" s="149">
        <f t="shared" si="4"/>
        <v>0</v>
      </c>
      <c r="BF133" s="149">
        <f t="shared" si="5"/>
        <v>0</v>
      </c>
      <c r="BG133" s="149">
        <f t="shared" si="6"/>
        <v>0</v>
      </c>
      <c r="BH133" s="149">
        <f t="shared" si="7"/>
        <v>0</v>
      </c>
      <c r="BI133" s="149">
        <f t="shared" si="8"/>
        <v>0</v>
      </c>
      <c r="BJ133" s="13" t="s">
        <v>139</v>
      </c>
      <c r="BK133" s="149">
        <f t="shared" si="9"/>
        <v>0</v>
      </c>
      <c r="BL133" s="13" t="s">
        <v>287</v>
      </c>
      <c r="BM133" s="148" t="s">
        <v>745</v>
      </c>
    </row>
    <row r="134" spans="2:65" s="1" customFormat="1" ht="24.15" customHeight="1">
      <c r="B134" s="135"/>
      <c r="C134" s="136" t="s">
        <v>132</v>
      </c>
      <c r="D134" s="136" t="s">
        <v>134</v>
      </c>
      <c r="E134" s="137" t="s">
        <v>746</v>
      </c>
      <c r="F134" s="138" t="s">
        <v>747</v>
      </c>
      <c r="G134" s="139" t="s">
        <v>167</v>
      </c>
      <c r="H134" s="140">
        <v>3</v>
      </c>
      <c r="I134" s="141">
        <v>0</v>
      </c>
      <c r="J134" s="142">
        <f t="shared" si="0"/>
        <v>0</v>
      </c>
      <c r="K134" s="143"/>
      <c r="L134" s="28"/>
      <c r="M134" s="144" t="s">
        <v>1</v>
      </c>
      <c r="N134" s="145" t="s">
        <v>42</v>
      </c>
      <c r="P134" s="146">
        <f t="shared" si="1"/>
        <v>0</v>
      </c>
      <c r="Q134" s="146">
        <v>0</v>
      </c>
      <c r="R134" s="146">
        <f t="shared" si="2"/>
        <v>0</v>
      </c>
      <c r="S134" s="146">
        <v>0</v>
      </c>
      <c r="T134" s="147">
        <f t="shared" si="3"/>
        <v>0</v>
      </c>
      <c r="AR134" s="148" t="s">
        <v>287</v>
      </c>
      <c r="AT134" s="148" t="s">
        <v>134</v>
      </c>
      <c r="AU134" s="148" t="s">
        <v>139</v>
      </c>
      <c r="AY134" s="13" t="s">
        <v>131</v>
      </c>
      <c r="BE134" s="149">
        <f t="shared" si="4"/>
        <v>0</v>
      </c>
      <c r="BF134" s="149">
        <f t="shared" si="5"/>
        <v>0</v>
      </c>
      <c r="BG134" s="149">
        <f t="shared" si="6"/>
        <v>0</v>
      </c>
      <c r="BH134" s="149">
        <f t="shared" si="7"/>
        <v>0</v>
      </c>
      <c r="BI134" s="149">
        <f t="shared" si="8"/>
        <v>0</v>
      </c>
      <c r="BJ134" s="13" t="s">
        <v>139</v>
      </c>
      <c r="BK134" s="149">
        <f t="shared" si="9"/>
        <v>0</v>
      </c>
      <c r="BL134" s="13" t="s">
        <v>287</v>
      </c>
      <c r="BM134" s="148" t="s">
        <v>748</v>
      </c>
    </row>
    <row r="135" spans="2:65" s="1" customFormat="1" ht="16.5" customHeight="1">
      <c r="B135" s="135"/>
      <c r="C135" s="155" t="s">
        <v>172</v>
      </c>
      <c r="D135" s="155" t="s">
        <v>280</v>
      </c>
      <c r="E135" s="156" t="s">
        <v>749</v>
      </c>
      <c r="F135" s="157" t="s">
        <v>750</v>
      </c>
      <c r="G135" s="158" t="s">
        <v>167</v>
      </c>
      <c r="H135" s="159">
        <v>3</v>
      </c>
      <c r="I135" s="160">
        <v>0</v>
      </c>
      <c r="J135" s="161">
        <f t="shared" si="0"/>
        <v>0</v>
      </c>
      <c r="K135" s="162"/>
      <c r="L135" s="163"/>
      <c r="M135" s="164" t="s">
        <v>1</v>
      </c>
      <c r="N135" s="165" t="s">
        <v>42</v>
      </c>
      <c r="P135" s="146">
        <f t="shared" si="1"/>
        <v>0</v>
      </c>
      <c r="Q135" s="146">
        <v>8.0000000000000007E-5</v>
      </c>
      <c r="R135" s="146">
        <f t="shared" si="2"/>
        <v>2.4000000000000003E-4</v>
      </c>
      <c r="S135" s="146">
        <v>0</v>
      </c>
      <c r="T135" s="147">
        <f t="shared" si="3"/>
        <v>0</v>
      </c>
      <c r="AR135" s="148" t="s">
        <v>741</v>
      </c>
      <c r="AT135" s="148" t="s">
        <v>280</v>
      </c>
      <c r="AU135" s="148" t="s">
        <v>139</v>
      </c>
      <c r="AY135" s="13" t="s">
        <v>131</v>
      </c>
      <c r="BE135" s="149">
        <f t="shared" si="4"/>
        <v>0</v>
      </c>
      <c r="BF135" s="149">
        <f t="shared" si="5"/>
        <v>0</v>
      </c>
      <c r="BG135" s="149">
        <f t="shared" si="6"/>
        <v>0</v>
      </c>
      <c r="BH135" s="149">
        <f t="shared" si="7"/>
        <v>0</v>
      </c>
      <c r="BI135" s="149">
        <f t="shared" si="8"/>
        <v>0</v>
      </c>
      <c r="BJ135" s="13" t="s">
        <v>139</v>
      </c>
      <c r="BK135" s="149">
        <f t="shared" si="9"/>
        <v>0</v>
      </c>
      <c r="BL135" s="13" t="s">
        <v>741</v>
      </c>
      <c r="BM135" s="148" t="s">
        <v>751</v>
      </c>
    </row>
    <row r="136" spans="2:65" s="1" customFormat="1" ht="16.5" customHeight="1">
      <c r="B136" s="135"/>
      <c r="C136" s="155" t="s">
        <v>176</v>
      </c>
      <c r="D136" s="155" t="s">
        <v>280</v>
      </c>
      <c r="E136" s="156" t="s">
        <v>752</v>
      </c>
      <c r="F136" s="157" t="s">
        <v>753</v>
      </c>
      <c r="G136" s="158" t="s">
        <v>167</v>
      </c>
      <c r="H136" s="159">
        <v>3</v>
      </c>
      <c r="I136" s="160">
        <v>0</v>
      </c>
      <c r="J136" s="161">
        <f t="shared" si="0"/>
        <v>0</v>
      </c>
      <c r="K136" s="162"/>
      <c r="L136" s="163"/>
      <c r="M136" s="164" t="s">
        <v>1</v>
      </c>
      <c r="N136" s="165" t="s">
        <v>42</v>
      </c>
      <c r="P136" s="146">
        <f t="shared" si="1"/>
        <v>0</v>
      </c>
      <c r="Q136" s="146">
        <v>2.0000000000000002E-5</v>
      </c>
      <c r="R136" s="146">
        <f t="shared" si="2"/>
        <v>6.0000000000000008E-5</v>
      </c>
      <c r="S136" s="146">
        <v>0</v>
      </c>
      <c r="T136" s="147">
        <f t="shared" si="3"/>
        <v>0</v>
      </c>
      <c r="AR136" s="148" t="s">
        <v>741</v>
      </c>
      <c r="AT136" s="148" t="s">
        <v>280</v>
      </c>
      <c r="AU136" s="148" t="s">
        <v>139</v>
      </c>
      <c r="AY136" s="13" t="s">
        <v>131</v>
      </c>
      <c r="BE136" s="149">
        <f t="shared" si="4"/>
        <v>0</v>
      </c>
      <c r="BF136" s="149">
        <f t="shared" si="5"/>
        <v>0</v>
      </c>
      <c r="BG136" s="149">
        <f t="shared" si="6"/>
        <v>0</v>
      </c>
      <c r="BH136" s="149">
        <f t="shared" si="7"/>
        <v>0</v>
      </c>
      <c r="BI136" s="149">
        <f t="shared" si="8"/>
        <v>0</v>
      </c>
      <c r="BJ136" s="13" t="s">
        <v>139</v>
      </c>
      <c r="BK136" s="149">
        <f t="shared" si="9"/>
        <v>0</v>
      </c>
      <c r="BL136" s="13" t="s">
        <v>741</v>
      </c>
      <c r="BM136" s="148" t="s">
        <v>754</v>
      </c>
    </row>
    <row r="137" spans="2:65" s="1" customFormat="1" ht="16.5" customHeight="1">
      <c r="B137" s="135"/>
      <c r="C137" s="155" t="s">
        <v>180</v>
      </c>
      <c r="D137" s="155" t="s">
        <v>280</v>
      </c>
      <c r="E137" s="156" t="s">
        <v>755</v>
      </c>
      <c r="F137" s="157" t="s">
        <v>756</v>
      </c>
      <c r="G137" s="158" t="s">
        <v>167</v>
      </c>
      <c r="H137" s="159">
        <v>3</v>
      </c>
      <c r="I137" s="160">
        <v>0</v>
      </c>
      <c r="J137" s="161">
        <f t="shared" si="0"/>
        <v>0</v>
      </c>
      <c r="K137" s="162"/>
      <c r="L137" s="163"/>
      <c r="M137" s="164" t="s">
        <v>1</v>
      </c>
      <c r="N137" s="165" t="s">
        <v>42</v>
      </c>
      <c r="P137" s="146">
        <f t="shared" si="1"/>
        <v>0</v>
      </c>
      <c r="Q137" s="146">
        <v>1.0000000000000001E-5</v>
      </c>
      <c r="R137" s="146">
        <f t="shared" si="2"/>
        <v>3.0000000000000004E-5</v>
      </c>
      <c r="S137" s="146">
        <v>0</v>
      </c>
      <c r="T137" s="147">
        <f t="shared" si="3"/>
        <v>0</v>
      </c>
      <c r="AR137" s="148" t="s">
        <v>741</v>
      </c>
      <c r="AT137" s="148" t="s">
        <v>280</v>
      </c>
      <c r="AU137" s="148" t="s">
        <v>139</v>
      </c>
      <c r="AY137" s="13" t="s">
        <v>131</v>
      </c>
      <c r="BE137" s="149">
        <f t="shared" si="4"/>
        <v>0</v>
      </c>
      <c r="BF137" s="149">
        <f t="shared" si="5"/>
        <v>0</v>
      </c>
      <c r="BG137" s="149">
        <f t="shared" si="6"/>
        <v>0</v>
      </c>
      <c r="BH137" s="149">
        <f t="shared" si="7"/>
        <v>0</v>
      </c>
      <c r="BI137" s="149">
        <f t="shared" si="8"/>
        <v>0</v>
      </c>
      <c r="BJ137" s="13" t="s">
        <v>139</v>
      </c>
      <c r="BK137" s="149">
        <f t="shared" si="9"/>
        <v>0</v>
      </c>
      <c r="BL137" s="13" t="s">
        <v>741</v>
      </c>
      <c r="BM137" s="148" t="s">
        <v>757</v>
      </c>
    </row>
    <row r="138" spans="2:65" s="1" customFormat="1" ht="24.15" customHeight="1">
      <c r="B138" s="135"/>
      <c r="C138" s="136" t="s">
        <v>184</v>
      </c>
      <c r="D138" s="136" t="s">
        <v>134</v>
      </c>
      <c r="E138" s="137" t="s">
        <v>758</v>
      </c>
      <c r="F138" s="138" t="s">
        <v>759</v>
      </c>
      <c r="G138" s="139" t="s">
        <v>167</v>
      </c>
      <c r="H138" s="140">
        <v>2</v>
      </c>
      <c r="I138" s="141">
        <v>0</v>
      </c>
      <c r="J138" s="142">
        <f t="shared" si="0"/>
        <v>0</v>
      </c>
      <c r="K138" s="143"/>
      <c r="L138" s="28"/>
      <c r="M138" s="144" t="s">
        <v>1</v>
      </c>
      <c r="N138" s="145" t="s">
        <v>42</v>
      </c>
      <c r="P138" s="146">
        <f t="shared" si="1"/>
        <v>0</v>
      </c>
      <c r="Q138" s="146">
        <v>0</v>
      </c>
      <c r="R138" s="146">
        <f t="shared" si="2"/>
        <v>0</v>
      </c>
      <c r="S138" s="146">
        <v>0</v>
      </c>
      <c r="T138" s="147">
        <f t="shared" si="3"/>
        <v>0</v>
      </c>
      <c r="AR138" s="148" t="s">
        <v>287</v>
      </c>
      <c r="AT138" s="148" t="s">
        <v>134</v>
      </c>
      <c r="AU138" s="148" t="s">
        <v>139</v>
      </c>
      <c r="AY138" s="13" t="s">
        <v>131</v>
      </c>
      <c r="BE138" s="149">
        <f t="shared" si="4"/>
        <v>0</v>
      </c>
      <c r="BF138" s="149">
        <f t="shared" si="5"/>
        <v>0</v>
      </c>
      <c r="BG138" s="149">
        <f t="shared" si="6"/>
        <v>0</v>
      </c>
      <c r="BH138" s="149">
        <f t="shared" si="7"/>
        <v>0</v>
      </c>
      <c r="BI138" s="149">
        <f t="shared" si="8"/>
        <v>0</v>
      </c>
      <c r="BJ138" s="13" t="s">
        <v>139</v>
      </c>
      <c r="BK138" s="149">
        <f t="shared" si="9"/>
        <v>0</v>
      </c>
      <c r="BL138" s="13" t="s">
        <v>287</v>
      </c>
      <c r="BM138" s="148" t="s">
        <v>760</v>
      </c>
    </row>
    <row r="139" spans="2:65" s="1" customFormat="1" ht="24.15" customHeight="1">
      <c r="B139" s="135"/>
      <c r="C139" s="155" t="s">
        <v>188</v>
      </c>
      <c r="D139" s="155" t="s">
        <v>280</v>
      </c>
      <c r="E139" s="156" t="s">
        <v>761</v>
      </c>
      <c r="F139" s="157" t="s">
        <v>762</v>
      </c>
      <c r="G139" s="158" t="s">
        <v>167</v>
      </c>
      <c r="H139" s="159">
        <v>2</v>
      </c>
      <c r="I139" s="160">
        <v>0</v>
      </c>
      <c r="J139" s="161">
        <f t="shared" si="0"/>
        <v>0</v>
      </c>
      <c r="K139" s="162"/>
      <c r="L139" s="163"/>
      <c r="M139" s="164" t="s">
        <v>1</v>
      </c>
      <c r="N139" s="165" t="s">
        <v>42</v>
      </c>
      <c r="P139" s="146">
        <f t="shared" si="1"/>
        <v>0</v>
      </c>
      <c r="Q139" s="146">
        <v>6.9999999999999994E-5</v>
      </c>
      <c r="R139" s="146">
        <f t="shared" si="2"/>
        <v>1.3999999999999999E-4</v>
      </c>
      <c r="S139" s="146">
        <v>0</v>
      </c>
      <c r="T139" s="147">
        <f t="shared" si="3"/>
        <v>0</v>
      </c>
      <c r="AR139" s="148" t="s">
        <v>741</v>
      </c>
      <c r="AT139" s="148" t="s">
        <v>280</v>
      </c>
      <c r="AU139" s="148" t="s">
        <v>139</v>
      </c>
      <c r="AY139" s="13" t="s">
        <v>131</v>
      </c>
      <c r="BE139" s="149">
        <f t="shared" si="4"/>
        <v>0</v>
      </c>
      <c r="BF139" s="149">
        <f t="shared" si="5"/>
        <v>0</v>
      </c>
      <c r="BG139" s="149">
        <f t="shared" si="6"/>
        <v>0</v>
      </c>
      <c r="BH139" s="149">
        <f t="shared" si="7"/>
        <v>0</v>
      </c>
      <c r="BI139" s="149">
        <f t="shared" si="8"/>
        <v>0</v>
      </c>
      <c r="BJ139" s="13" t="s">
        <v>139</v>
      </c>
      <c r="BK139" s="149">
        <f t="shared" si="9"/>
        <v>0</v>
      </c>
      <c r="BL139" s="13" t="s">
        <v>741</v>
      </c>
      <c r="BM139" s="148" t="s">
        <v>763</v>
      </c>
    </row>
    <row r="140" spans="2:65" s="1" customFormat="1" ht="16.5" customHeight="1">
      <c r="B140" s="135"/>
      <c r="C140" s="155" t="s">
        <v>193</v>
      </c>
      <c r="D140" s="155" t="s">
        <v>280</v>
      </c>
      <c r="E140" s="156" t="s">
        <v>764</v>
      </c>
      <c r="F140" s="157" t="s">
        <v>765</v>
      </c>
      <c r="G140" s="158" t="s">
        <v>167</v>
      </c>
      <c r="H140" s="159">
        <v>2</v>
      </c>
      <c r="I140" s="160">
        <v>0</v>
      </c>
      <c r="J140" s="161">
        <f t="shared" si="0"/>
        <v>0</v>
      </c>
      <c r="K140" s="162"/>
      <c r="L140" s="163"/>
      <c r="M140" s="164" t="s">
        <v>1</v>
      </c>
      <c r="N140" s="165" t="s">
        <v>42</v>
      </c>
      <c r="P140" s="146">
        <f t="shared" si="1"/>
        <v>0</v>
      </c>
      <c r="Q140" s="146">
        <v>3.0000000000000001E-5</v>
      </c>
      <c r="R140" s="146">
        <f t="shared" si="2"/>
        <v>6.0000000000000002E-5</v>
      </c>
      <c r="S140" s="146">
        <v>0</v>
      </c>
      <c r="T140" s="147">
        <f t="shared" si="3"/>
        <v>0</v>
      </c>
      <c r="AR140" s="148" t="s">
        <v>741</v>
      </c>
      <c r="AT140" s="148" t="s">
        <v>280</v>
      </c>
      <c r="AU140" s="148" t="s">
        <v>139</v>
      </c>
      <c r="AY140" s="13" t="s">
        <v>131</v>
      </c>
      <c r="BE140" s="149">
        <f t="shared" si="4"/>
        <v>0</v>
      </c>
      <c r="BF140" s="149">
        <f t="shared" si="5"/>
        <v>0</v>
      </c>
      <c r="BG140" s="149">
        <f t="shared" si="6"/>
        <v>0</v>
      </c>
      <c r="BH140" s="149">
        <f t="shared" si="7"/>
        <v>0</v>
      </c>
      <c r="BI140" s="149">
        <f t="shared" si="8"/>
        <v>0</v>
      </c>
      <c r="BJ140" s="13" t="s">
        <v>139</v>
      </c>
      <c r="BK140" s="149">
        <f t="shared" si="9"/>
        <v>0</v>
      </c>
      <c r="BL140" s="13" t="s">
        <v>741</v>
      </c>
      <c r="BM140" s="148" t="s">
        <v>766</v>
      </c>
    </row>
    <row r="141" spans="2:65" s="1" customFormat="1" ht="24.15" customHeight="1">
      <c r="B141" s="135"/>
      <c r="C141" s="136" t="s">
        <v>197</v>
      </c>
      <c r="D141" s="136" t="s">
        <v>134</v>
      </c>
      <c r="E141" s="137" t="s">
        <v>767</v>
      </c>
      <c r="F141" s="138" t="s">
        <v>768</v>
      </c>
      <c r="G141" s="139" t="s">
        <v>167</v>
      </c>
      <c r="H141" s="140">
        <v>4</v>
      </c>
      <c r="I141" s="141">
        <v>0</v>
      </c>
      <c r="J141" s="142">
        <f t="shared" si="0"/>
        <v>0</v>
      </c>
      <c r="K141" s="143"/>
      <c r="L141" s="28"/>
      <c r="M141" s="144" t="s">
        <v>1</v>
      </c>
      <c r="N141" s="145" t="s">
        <v>42</v>
      </c>
      <c r="P141" s="146">
        <f t="shared" si="1"/>
        <v>0</v>
      </c>
      <c r="Q141" s="146">
        <v>0</v>
      </c>
      <c r="R141" s="146">
        <f t="shared" si="2"/>
        <v>0</v>
      </c>
      <c r="S141" s="146">
        <v>0</v>
      </c>
      <c r="T141" s="147">
        <f t="shared" si="3"/>
        <v>0</v>
      </c>
      <c r="AR141" s="148" t="s">
        <v>287</v>
      </c>
      <c r="AT141" s="148" t="s">
        <v>134</v>
      </c>
      <c r="AU141" s="148" t="s">
        <v>139</v>
      </c>
      <c r="AY141" s="13" t="s">
        <v>131</v>
      </c>
      <c r="BE141" s="149">
        <f t="shared" si="4"/>
        <v>0</v>
      </c>
      <c r="BF141" s="149">
        <f t="shared" si="5"/>
        <v>0</v>
      </c>
      <c r="BG141" s="149">
        <f t="shared" si="6"/>
        <v>0</v>
      </c>
      <c r="BH141" s="149">
        <f t="shared" si="7"/>
        <v>0</v>
      </c>
      <c r="BI141" s="149">
        <f t="shared" si="8"/>
        <v>0</v>
      </c>
      <c r="BJ141" s="13" t="s">
        <v>139</v>
      </c>
      <c r="BK141" s="149">
        <f t="shared" si="9"/>
        <v>0</v>
      </c>
      <c r="BL141" s="13" t="s">
        <v>287</v>
      </c>
      <c r="BM141" s="148" t="s">
        <v>769</v>
      </c>
    </row>
    <row r="142" spans="2:65" s="1" customFormat="1" ht="16.5" customHeight="1">
      <c r="B142" s="135"/>
      <c r="C142" s="155" t="s">
        <v>201</v>
      </c>
      <c r="D142" s="155" t="s">
        <v>280</v>
      </c>
      <c r="E142" s="156" t="s">
        <v>764</v>
      </c>
      <c r="F142" s="157" t="s">
        <v>765</v>
      </c>
      <c r="G142" s="158" t="s">
        <v>167</v>
      </c>
      <c r="H142" s="159">
        <v>4</v>
      </c>
      <c r="I142" s="160">
        <v>0</v>
      </c>
      <c r="J142" s="161">
        <f t="shared" si="0"/>
        <v>0</v>
      </c>
      <c r="K142" s="162"/>
      <c r="L142" s="163"/>
      <c r="M142" s="164" t="s">
        <v>1</v>
      </c>
      <c r="N142" s="165" t="s">
        <v>42</v>
      </c>
      <c r="P142" s="146">
        <f t="shared" si="1"/>
        <v>0</v>
      </c>
      <c r="Q142" s="146">
        <v>3.0000000000000001E-5</v>
      </c>
      <c r="R142" s="146">
        <f t="shared" si="2"/>
        <v>1.2E-4</v>
      </c>
      <c r="S142" s="146">
        <v>0</v>
      </c>
      <c r="T142" s="147">
        <f t="shared" si="3"/>
        <v>0</v>
      </c>
      <c r="AR142" s="148" t="s">
        <v>741</v>
      </c>
      <c r="AT142" s="148" t="s">
        <v>280</v>
      </c>
      <c r="AU142" s="148" t="s">
        <v>139</v>
      </c>
      <c r="AY142" s="13" t="s">
        <v>131</v>
      </c>
      <c r="BE142" s="149">
        <f t="shared" si="4"/>
        <v>0</v>
      </c>
      <c r="BF142" s="149">
        <f t="shared" si="5"/>
        <v>0</v>
      </c>
      <c r="BG142" s="149">
        <f t="shared" si="6"/>
        <v>0</v>
      </c>
      <c r="BH142" s="149">
        <f t="shared" si="7"/>
        <v>0</v>
      </c>
      <c r="BI142" s="149">
        <f t="shared" si="8"/>
        <v>0</v>
      </c>
      <c r="BJ142" s="13" t="s">
        <v>139</v>
      </c>
      <c r="BK142" s="149">
        <f t="shared" si="9"/>
        <v>0</v>
      </c>
      <c r="BL142" s="13" t="s">
        <v>741</v>
      </c>
      <c r="BM142" s="148" t="s">
        <v>770</v>
      </c>
    </row>
    <row r="143" spans="2:65" s="1" customFormat="1" ht="24.15" customHeight="1">
      <c r="B143" s="135"/>
      <c r="C143" s="155" t="s">
        <v>206</v>
      </c>
      <c r="D143" s="155" t="s">
        <v>280</v>
      </c>
      <c r="E143" s="156" t="s">
        <v>771</v>
      </c>
      <c r="F143" s="157" t="s">
        <v>772</v>
      </c>
      <c r="G143" s="158" t="s">
        <v>167</v>
      </c>
      <c r="H143" s="159">
        <v>4</v>
      </c>
      <c r="I143" s="160">
        <v>0</v>
      </c>
      <c r="J143" s="161">
        <f t="shared" si="0"/>
        <v>0</v>
      </c>
      <c r="K143" s="162"/>
      <c r="L143" s="163"/>
      <c r="M143" s="164" t="s">
        <v>1</v>
      </c>
      <c r="N143" s="165" t="s">
        <v>42</v>
      </c>
      <c r="P143" s="146">
        <f t="shared" si="1"/>
        <v>0</v>
      </c>
      <c r="Q143" s="146">
        <v>8.0000000000000007E-5</v>
      </c>
      <c r="R143" s="146">
        <f t="shared" si="2"/>
        <v>3.2000000000000003E-4</v>
      </c>
      <c r="S143" s="146">
        <v>0</v>
      </c>
      <c r="T143" s="147">
        <f t="shared" si="3"/>
        <v>0</v>
      </c>
      <c r="AR143" s="148" t="s">
        <v>741</v>
      </c>
      <c r="AT143" s="148" t="s">
        <v>280</v>
      </c>
      <c r="AU143" s="148" t="s">
        <v>139</v>
      </c>
      <c r="AY143" s="13" t="s">
        <v>131</v>
      </c>
      <c r="BE143" s="149">
        <f t="shared" si="4"/>
        <v>0</v>
      </c>
      <c r="BF143" s="149">
        <f t="shared" si="5"/>
        <v>0</v>
      </c>
      <c r="BG143" s="149">
        <f t="shared" si="6"/>
        <v>0</v>
      </c>
      <c r="BH143" s="149">
        <f t="shared" si="7"/>
        <v>0</v>
      </c>
      <c r="BI143" s="149">
        <f t="shared" si="8"/>
        <v>0</v>
      </c>
      <c r="BJ143" s="13" t="s">
        <v>139</v>
      </c>
      <c r="BK143" s="149">
        <f t="shared" si="9"/>
        <v>0</v>
      </c>
      <c r="BL143" s="13" t="s">
        <v>741</v>
      </c>
      <c r="BM143" s="148" t="s">
        <v>773</v>
      </c>
    </row>
    <row r="144" spans="2:65" s="1" customFormat="1" ht="21.75" customHeight="1">
      <c r="B144" s="135"/>
      <c r="C144" s="136" t="s">
        <v>210</v>
      </c>
      <c r="D144" s="136" t="s">
        <v>134</v>
      </c>
      <c r="E144" s="137" t="s">
        <v>774</v>
      </c>
      <c r="F144" s="138" t="s">
        <v>775</v>
      </c>
      <c r="G144" s="139" t="s">
        <v>167</v>
      </c>
      <c r="H144" s="140">
        <v>16</v>
      </c>
      <c r="I144" s="141">
        <v>0</v>
      </c>
      <c r="J144" s="142">
        <f t="shared" si="0"/>
        <v>0</v>
      </c>
      <c r="K144" s="143"/>
      <c r="L144" s="28"/>
      <c r="M144" s="144" t="s">
        <v>1</v>
      </c>
      <c r="N144" s="145" t="s">
        <v>42</v>
      </c>
      <c r="P144" s="146">
        <f t="shared" si="1"/>
        <v>0</v>
      </c>
      <c r="Q144" s="146">
        <v>0</v>
      </c>
      <c r="R144" s="146">
        <f t="shared" si="2"/>
        <v>0</v>
      </c>
      <c r="S144" s="146">
        <v>0</v>
      </c>
      <c r="T144" s="147">
        <f t="shared" si="3"/>
        <v>0</v>
      </c>
      <c r="AR144" s="148" t="s">
        <v>287</v>
      </c>
      <c r="AT144" s="148" t="s">
        <v>134</v>
      </c>
      <c r="AU144" s="148" t="s">
        <v>139</v>
      </c>
      <c r="AY144" s="13" t="s">
        <v>131</v>
      </c>
      <c r="BE144" s="149">
        <f t="shared" si="4"/>
        <v>0</v>
      </c>
      <c r="BF144" s="149">
        <f t="shared" si="5"/>
        <v>0</v>
      </c>
      <c r="BG144" s="149">
        <f t="shared" si="6"/>
        <v>0</v>
      </c>
      <c r="BH144" s="149">
        <f t="shared" si="7"/>
        <v>0</v>
      </c>
      <c r="BI144" s="149">
        <f t="shared" si="8"/>
        <v>0</v>
      </c>
      <c r="BJ144" s="13" t="s">
        <v>139</v>
      </c>
      <c r="BK144" s="149">
        <f t="shared" si="9"/>
        <v>0</v>
      </c>
      <c r="BL144" s="13" t="s">
        <v>287</v>
      </c>
      <c r="BM144" s="148" t="s">
        <v>776</v>
      </c>
    </row>
    <row r="145" spans="2:65" s="1" customFormat="1" ht="24.15" customHeight="1">
      <c r="B145" s="135"/>
      <c r="C145" s="155" t="s">
        <v>7</v>
      </c>
      <c r="D145" s="155" t="s">
        <v>280</v>
      </c>
      <c r="E145" s="156" t="s">
        <v>777</v>
      </c>
      <c r="F145" s="157" t="s">
        <v>778</v>
      </c>
      <c r="G145" s="158" t="s">
        <v>167</v>
      </c>
      <c r="H145" s="159">
        <v>16</v>
      </c>
      <c r="I145" s="160">
        <v>0</v>
      </c>
      <c r="J145" s="161">
        <f t="shared" si="0"/>
        <v>0</v>
      </c>
      <c r="K145" s="162"/>
      <c r="L145" s="163"/>
      <c r="M145" s="164" t="s">
        <v>1</v>
      </c>
      <c r="N145" s="165" t="s">
        <v>42</v>
      </c>
      <c r="P145" s="146">
        <f t="shared" si="1"/>
        <v>0</v>
      </c>
      <c r="Q145" s="146">
        <v>6.0000000000000001E-3</v>
      </c>
      <c r="R145" s="146">
        <f t="shared" si="2"/>
        <v>9.6000000000000002E-2</v>
      </c>
      <c r="S145" s="146">
        <v>0</v>
      </c>
      <c r="T145" s="147">
        <f t="shared" si="3"/>
        <v>0</v>
      </c>
      <c r="AR145" s="148" t="s">
        <v>741</v>
      </c>
      <c r="AT145" s="148" t="s">
        <v>280</v>
      </c>
      <c r="AU145" s="148" t="s">
        <v>139</v>
      </c>
      <c r="AY145" s="13" t="s">
        <v>131</v>
      </c>
      <c r="BE145" s="149">
        <f t="shared" si="4"/>
        <v>0</v>
      </c>
      <c r="BF145" s="149">
        <f t="shared" si="5"/>
        <v>0</v>
      </c>
      <c r="BG145" s="149">
        <f t="shared" si="6"/>
        <v>0</v>
      </c>
      <c r="BH145" s="149">
        <f t="shared" si="7"/>
        <v>0</v>
      </c>
      <c r="BI145" s="149">
        <f t="shared" si="8"/>
        <v>0</v>
      </c>
      <c r="BJ145" s="13" t="s">
        <v>139</v>
      </c>
      <c r="BK145" s="149">
        <f t="shared" si="9"/>
        <v>0</v>
      </c>
      <c r="BL145" s="13" t="s">
        <v>741</v>
      </c>
      <c r="BM145" s="148" t="s">
        <v>779</v>
      </c>
    </row>
    <row r="146" spans="2:65" s="1" customFormat="1" ht="24.15" customHeight="1">
      <c r="B146" s="135"/>
      <c r="C146" s="136" t="s">
        <v>217</v>
      </c>
      <c r="D146" s="136" t="s">
        <v>134</v>
      </c>
      <c r="E146" s="137" t="s">
        <v>780</v>
      </c>
      <c r="F146" s="138" t="s">
        <v>781</v>
      </c>
      <c r="G146" s="139" t="s">
        <v>167</v>
      </c>
      <c r="H146" s="140">
        <v>2</v>
      </c>
      <c r="I146" s="141">
        <v>0</v>
      </c>
      <c r="J146" s="142">
        <f t="shared" si="0"/>
        <v>0</v>
      </c>
      <c r="K146" s="143"/>
      <c r="L146" s="28"/>
      <c r="M146" s="144" t="s">
        <v>1</v>
      </c>
      <c r="N146" s="145" t="s">
        <v>42</v>
      </c>
      <c r="P146" s="146">
        <f t="shared" si="1"/>
        <v>0</v>
      </c>
      <c r="Q146" s="146">
        <v>0</v>
      </c>
      <c r="R146" s="146">
        <f t="shared" si="2"/>
        <v>0</v>
      </c>
      <c r="S146" s="146">
        <v>0</v>
      </c>
      <c r="T146" s="147">
        <f t="shared" si="3"/>
        <v>0</v>
      </c>
      <c r="AR146" s="148" t="s">
        <v>287</v>
      </c>
      <c r="AT146" s="148" t="s">
        <v>134</v>
      </c>
      <c r="AU146" s="148" t="s">
        <v>139</v>
      </c>
      <c r="AY146" s="13" t="s">
        <v>131</v>
      </c>
      <c r="BE146" s="149">
        <f t="shared" si="4"/>
        <v>0</v>
      </c>
      <c r="BF146" s="149">
        <f t="shared" si="5"/>
        <v>0</v>
      </c>
      <c r="BG146" s="149">
        <f t="shared" si="6"/>
        <v>0</v>
      </c>
      <c r="BH146" s="149">
        <f t="shared" si="7"/>
        <v>0</v>
      </c>
      <c r="BI146" s="149">
        <f t="shared" si="8"/>
        <v>0</v>
      </c>
      <c r="BJ146" s="13" t="s">
        <v>139</v>
      </c>
      <c r="BK146" s="149">
        <f t="shared" si="9"/>
        <v>0</v>
      </c>
      <c r="BL146" s="13" t="s">
        <v>287</v>
      </c>
      <c r="BM146" s="148" t="s">
        <v>782</v>
      </c>
    </row>
    <row r="147" spans="2:65" s="1" customFormat="1" ht="24.15" customHeight="1">
      <c r="B147" s="135"/>
      <c r="C147" s="155" t="s">
        <v>225</v>
      </c>
      <c r="D147" s="155" t="s">
        <v>280</v>
      </c>
      <c r="E147" s="156" t="s">
        <v>783</v>
      </c>
      <c r="F147" s="157" t="s">
        <v>784</v>
      </c>
      <c r="G147" s="158" t="s">
        <v>167</v>
      </c>
      <c r="H147" s="159">
        <v>2</v>
      </c>
      <c r="I147" s="160">
        <v>0</v>
      </c>
      <c r="J147" s="161">
        <f t="shared" si="0"/>
        <v>0</v>
      </c>
      <c r="K147" s="162"/>
      <c r="L147" s="163"/>
      <c r="M147" s="164" t="s">
        <v>1</v>
      </c>
      <c r="N147" s="165" t="s">
        <v>42</v>
      </c>
      <c r="P147" s="146">
        <f t="shared" si="1"/>
        <v>0</v>
      </c>
      <c r="Q147" s="146">
        <v>6.9999999999999999E-4</v>
      </c>
      <c r="R147" s="146">
        <f t="shared" si="2"/>
        <v>1.4E-3</v>
      </c>
      <c r="S147" s="146">
        <v>0</v>
      </c>
      <c r="T147" s="147">
        <f t="shared" si="3"/>
        <v>0</v>
      </c>
      <c r="AR147" s="148" t="s">
        <v>741</v>
      </c>
      <c r="AT147" s="148" t="s">
        <v>280</v>
      </c>
      <c r="AU147" s="148" t="s">
        <v>139</v>
      </c>
      <c r="AY147" s="13" t="s">
        <v>131</v>
      </c>
      <c r="BE147" s="149">
        <f t="shared" si="4"/>
        <v>0</v>
      </c>
      <c r="BF147" s="149">
        <f t="shared" si="5"/>
        <v>0</v>
      </c>
      <c r="BG147" s="149">
        <f t="shared" si="6"/>
        <v>0</v>
      </c>
      <c r="BH147" s="149">
        <f t="shared" si="7"/>
        <v>0</v>
      </c>
      <c r="BI147" s="149">
        <f t="shared" si="8"/>
        <v>0</v>
      </c>
      <c r="BJ147" s="13" t="s">
        <v>139</v>
      </c>
      <c r="BK147" s="149">
        <f t="shared" si="9"/>
        <v>0</v>
      </c>
      <c r="BL147" s="13" t="s">
        <v>741</v>
      </c>
      <c r="BM147" s="148" t="s">
        <v>785</v>
      </c>
    </row>
    <row r="148" spans="2:65" s="1" customFormat="1" ht="21.75" customHeight="1">
      <c r="B148" s="135"/>
      <c r="C148" s="136" t="s">
        <v>231</v>
      </c>
      <c r="D148" s="136" t="s">
        <v>134</v>
      </c>
      <c r="E148" s="137" t="s">
        <v>786</v>
      </c>
      <c r="F148" s="138" t="s">
        <v>787</v>
      </c>
      <c r="G148" s="139" t="s">
        <v>167</v>
      </c>
      <c r="H148" s="140">
        <v>9</v>
      </c>
      <c r="I148" s="141">
        <v>0</v>
      </c>
      <c r="J148" s="142">
        <f t="shared" si="0"/>
        <v>0</v>
      </c>
      <c r="K148" s="143"/>
      <c r="L148" s="28"/>
      <c r="M148" s="144" t="s">
        <v>1</v>
      </c>
      <c r="N148" s="145" t="s">
        <v>42</v>
      </c>
      <c r="P148" s="146">
        <f t="shared" si="1"/>
        <v>0</v>
      </c>
      <c r="Q148" s="146">
        <v>0</v>
      </c>
      <c r="R148" s="146">
        <f t="shared" si="2"/>
        <v>0</v>
      </c>
      <c r="S148" s="146">
        <v>0</v>
      </c>
      <c r="T148" s="147">
        <f t="shared" si="3"/>
        <v>0</v>
      </c>
      <c r="AR148" s="148" t="s">
        <v>287</v>
      </c>
      <c r="AT148" s="148" t="s">
        <v>134</v>
      </c>
      <c r="AU148" s="148" t="s">
        <v>139</v>
      </c>
      <c r="AY148" s="13" t="s">
        <v>131</v>
      </c>
      <c r="BE148" s="149">
        <f t="shared" si="4"/>
        <v>0</v>
      </c>
      <c r="BF148" s="149">
        <f t="shared" si="5"/>
        <v>0</v>
      </c>
      <c r="BG148" s="149">
        <f t="shared" si="6"/>
        <v>0</v>
      </c>
      <c r="BH148" s="149">
        <f t="shared" si="7"/>
        <v>0</v>
      </c>
      <c r="BI148" s="149">
        <f t="shared" si="8"/>
        <v>0</v>
      </c>
      <c r="BJ148" s="13" t="s">
        <v>139</v>
      </c>
      <c r="BK148" s="149">
        <f t="shared" si="9"/>
        <v>0</v>
      </c>
      <c r="BL148" s="13" t="s">
        <v>287</v>
      </c>
      <c r="BM148" s="148" t="s">
        <v>788</v>
      </c>
    </row>
    <row r="149" spans="2:65" s="1" customFormat="1" ht="24.15" customHeight="1">
      <c r="B149" s="135"/>
      <c r="C149" s="155" t="s">
        <v>236</v>
      </c>
      <c r="D149" s="155" t="s">
        <v>280</v>
      </c>
      <c r="E149" s="156" t="s">
        <v>789</v>
      </c>
      <c r="F149" s="157" t="s">
        <v>790</v>
      </c>
      <c r="G149" s="158" t="s">
        <v>167</v>
      </c>
      <c r="H149" s="159">
        <v>9</v>
      </c>
      <c r="I149" s="160">
        <v>0</v>
      </c>
      <c r="J149" s="161">
        <f t="shared" si="0"/>
        <v>0</v>
      </c>
      <c r="K149" s="162"/>
      <c r="L149" s="163"/>
      <c r="M149" s="164" t="s">
        <v>1</v>
      </c>
      <c r="N149" s="165" t="s">
        <v>42</v>
      </c>
      <c r="P149" s="146">
        <f t="shared" si="1"/>
        <v>0</v>
      </c>
      <c r="Q149" s="146">
        <v>2.7999999999999998E-4</v>
      </c>
      <c r="R149" s="146">
        <f t="shared" si="2"/>
        <v>2.5199999999999997E-3</v>
      </c>
      <c r="S149" s="146">
        <v>0</v>
      </c>
      <c r="T149" s="147">
        <f t="shared" si="3"/>
        <v>0</v>
      </c>
      <c r="AR149" s="148" t="s">
        <v>741</v>
      </c>
      <c r="AT149" s="148" t="s">
        <v>280</v>
      </c>
      <c r="AU149" s="148" t="s">
        <v>139</v>
      </c>
      <c r="AY149" s="13" t="s">
        <v>131</v>
      </c>
      <c r="BE149" s="149">
        <f t="shared" si="4"/>
        <v>0</v>
      </c>
      <c r="BF149" s="149">
        <f t="shared" si="5"/>
        <v>0</v>
      </c>
      <c r="BG149" s="149">
        <f t="shared" si="6"/>
        <v>0</v>
      </c>
      <c r="BH149" s="149">
        <f t="shared" si="7"/>
        <v>0</v>
      </c>
      <c r="BI149" s="149">
        <f t="shared" si="8"/>
        <v>0</v>
      </c>
      <c r="BJ149" s="13" t="s">
        <v>139</v>
      </c>
      <c r="BK149" s="149">
        <f t="shared" si="9"/>
        <v>0</v>
      </c>
      <c r="BL149" s="13" t="s">
        <v>741</v>
      </c>
      <c r="BM149" s="148" t="s">
        <v>791</v>
      </c>
    </row>
    <row r="150" spans="2:65" s="1" customFormat="1" ht="16.5" customHeight="1">
      <c r="B150" s="135"/>
      <c r="C150" s="155" t="s">
        <v>240</v>
      </c>
      <c r="D150" s="155" t="s">
        <v>280</v>
      </c>
      <c r="E150" s="156" t="s">
        <v>792</v>
      </c>
      <c r="F150" s="157" t="s">
        <v>793</v>
      </c>
      <c r="G150" s="158" t="s">
        <v>167</v>
      </c>
      <c r="H150" s="159">
        <v>9</v>
      </c>
      <c r="I150" s="160">
        <v>0</v>
      </c>
      <c r="J150" s="161">
        <f t="shared" si="0"/>
        <v>0</v>
      </c>
      <c r="K150" s="162"/>
      <c r="L150" s="163"/>
      <c r="M150" s="164" t="s">
        <v>1</v>
      </c>
      <c r="N150" s="165" t="s">
        <v>42</v>
      </c>
      <c r="P150" s="146">
        <f t="shared" si="1"/>
        <v>0</v>
      </c>
      <c r="Q150" s="146">
        <v>2.4000000000000001E-4</v>
      </c>
      <c r="R150" s="146">
        <f t="shared" si="2"/>
        <v>2.16E-3</v>
      </c>
      <c r="S150" s="146">
        <v>0</v>
      </c>
      <c r="T150" s="147">
        <f t="shared" si="3"/>
        <v>0</v>
      </c>
      <c r="AR150" s="148" t="s">
        <v>741</v>
      </c>
      <c r="AT150" s="148" t="s">
        <v>280</v>
      </c>
      <c r="AU150" s="148" t="s">
        <v>139</v>
      </c>
      <c r="AY150" s="13" t="s">
        <v>131</v>
      </c>
      <c r="BE150" s="149">
        <f t="shared" si="4"/>
        <v>0</v>
      </c>
      <c r="BF150" s="149">
        <f t="shared" si="5"/>
        <v>0</v>
      </c>
      <c r="BG150" s="149">
        <f t="shared" si="6"/>
        <v>0</v>
      </c>
      <c r="BH150" s="149">
        <f t="shared" si="7"/>
        <v>0</v>
      </c>
      <c r="BI150" s="149">
        <f t="shared" si="8"/>
        <v>0</v>
      </c>
      <c r="BJ150" s="13" t="s">
        <v>139</v>
      </c>
      <c r="BK150" s="149">
        <f t="shared" si="9"/>
        <v>0</v>
      </c>
      <c r="BL150" s="13" t="s">
        <v>741</v>
      </c>
      <c r="BM150" s="148" t="s">
        <v>794</v>
      </c>
    </row>
    <row r="151" spans="2:65" s="1" customFormat="1" ht="21.75" customHeight="1">
      <c r="B151" s="135"/>
      <c r="C151" s="136" t="s">
        <v>244</v>
      </c>
      <c r="D151" s="136" t="s">
        <v>134</v>
      </c>
      <c r="E151" s="137" t="s">
        <v>795</v>
      </c>
      <c r="F151" s="138" t="s">
        <v>796</v>
      </c>
      <c r="G151" s="139" t="s">
        <v>191</v>
      </c>
      <c r="H151" s="140">
        <v>72</v>
      </c>
      <c r="I151" s="141">
        <v>0</v>
      </c>
      <c r="J151" s="142">
        <f t="shared" si="0"/>
        <v>0</v>
      </c>
      <c r="K151" s="143"/>
      <c r="L151" s="28"/>
      <c r="M151" s="144" t="s">
        <v>1</v>
      </c>
      <c r="N151" s="145" t="s">
        <v>42</v>
      </c>
      <c r="P151" s="146">
        <f t="shared" si="1"/>
        <v>0</v>
      </c>
      <c r="Q151" s="146">
        <v>0</v>
      </c>
      <c r="R151" s="146">
        <f t="shared" si="2"/>
        <v>0</v>
      </c>
      <c r="S151" s="146">
        <v>0</v>
      </c>
      <c r="T151" s="147">
        <f t="shared" si="3"/>
        <v>0</v>
      </c>
      <c r="AR151" s="148" t="s">
        <v>287</v>
      </c>
      <c r="AT151" s="148" t="s">
        <v>134</v>
      </c>
      <c r="AU151" s="148" t="s">
        <v>139</v>
      </c>
      <c r="AY151" s="13" t="s">
        <v>131</v>
      </c>
      <c r="BE151" s="149">
        <f t="shared" si="4"/>
        <v>0</v>
      </c>
      <c r="BF151" s="149">
        <f t="shared" si="5"/>
        <v>0</v>
      </c>
      <c r="BG151" s="149">
        <f t="shared" si="6"/>
        <v>0</v>
      </c>
      <c r="BH151" s="149">
        <f t="shared" si="7"/>
        <v>0</v>
      </c>
      <c r="BI151" s="149">
        <f t="shared" si="8"/>
        <v>0</v>
      </c>
      <c r="BJ151" s="13" t="s">
        <v>139</v>
      </c>
      <c r="BK151" s="149">
        <f t="shared" si="9"/>
        <v>0</v>
      </c>
      <c r="BL151" s="13" t="s">
        <v>287</v>
      </c>
      <c r="BM151" s="148" t="s">
        <v>797</v>
      </c>
    </row>
    <row r="152" spans="2:65" s="1" customFormat="1" ht="24.15" customHeight="1">
      <c r="B152" s="135"/>
      <c r="C152" s="155" t="s">
        <v>250</v>
      </c>
      <c r="D152" s="155" t="s">
        <v>280</v>
      </c>
      <c r="E152" s="156" t="s">
        <v>798</v>
      </c>
      <c r="F152" s="157" t="s">
        <v>799</v>
      </c>
      <c r="G152" s="158" t="s">
        <v>191</v>
      </c>
      <c r="H152" s="159">
        <v>48.96</v>
      </c>
      <c r="I152" s="160">
        <v>0</v>
      </c>
      <c r="J152" s="161">
        <f t="shared" si="0"/>
        <v>0</v>
      </c>
      <c r="K152" s="162"/>
      <c r="L152" s="163"/>
      <c r="M152" s="164" t="s">
        <v>1</v>
      </c>
      <c r="N152" s="165" t="s">
        <v>42</v>
      </c>
      <c r="P152" s="146">
        <f t="shared" si="1"/>
        <v>0</v>
      </c>
      <c r="Q152" s="146">
        <v>1.3999999999999999E-4</v>
      </c>
      <c r="R152" s="146">
        <f t="shared" si="2"/>
        <v>6.8543999999999992E-3</v>
      </c>
      <c r="S152" s="146">
        <v>0</v>
      </c>
      <c r="T152" s="147">
        <f t="shared" si="3"/>
        <v>0</v>
      </c>
      <c r="AR152" s="148" t="s">
        <v>741</v>
      </c>
      <c r="AT152" s="148" t="s">
        <v>280</v>
      </c>
      <c r="AU152" s="148" t="s">
        <v>139</v>
      </c>
      <c r="AY152" s="13" t="s">
        <v>131</v>
      </c>
      <c r="BE152" s="149">
        <f t="shared" si="4"/>
        <v>0</v>
      </c>
      <c r="BF152" s="149">
        <f t="shared" si="5"/>
        <v>0</v>
      </c>
      <c r="BG152" s="149">
        <f t="shared" si="6"/>
        <v>0</v>
      </c>
      <c r="BH152" s="149">
        <f t="shared" si="7"/>
        <v>0</v>
      </c>
      <c r="BI152" s="149">
        <f t="shared" si="8"/>
        <v>0</v>
      </c>
      <c r="BJ152" s="13" t="s">
        <v>139</v>
      </c>
      <c r="BK152" s="149">
        <f t="shared" si="9"/>
        <v>0</v>
      </c>
      <c r="BL152" s="13" t="s">
        <v>741</v>
      </c>
      <c r="BM152" s="148" t="s">
        <v>800</v>
      </c>
    </row>
    <row r="153" spans="2:65" s="1" customFormat="1" ht="24.15" customHeight="1">
      <c r="B153" s="135"/>
      <c r="C153" s="155" t="s">
        <v>254</v>
      </c>
      <c r="D153" s="155" t="s">
        <v>280</v>
      </c>
      <c r="E153" s="156" t="s">
        <v>801</v>
      </c>
      <c r="F153" s="157" t="s">
        <v>802</v>
      </c>
      <c r="G153" s="158" t="s">
        <v>191</v>
      </c>
      <c r="H153" s="159">
        <v>23.04</v>
      </c>
      <c r="I153" s="160">
        <v>0</v>
      </c>
      <c r="J153" s="161">
        <f t="shared" si="0"/>
        <v>0</v>
      </c>
      <c r="K153" s="162"/>
      <c r="L153" s="163"/>
      <c r="M153" s="164" t="s">
        <v>1</v>
      </c>
      <c r="N153" s="165" t="s">
        <v>42</v>
      </c>
      <c r="P153" s="146">
        <f t="shared" si="1"/>
        <v>0</v>
      </c>
      <c r="Q153" s="146">
        <v>1.3999999999999999E-4</v>
      </c>
      <c r="R153" s="146">
        <f t="shared" si="2"/>
        <v>3.2255999999999995E-3</v>
      </c>
      <c r="S153" s="146">
        <v>0</v>
      </c>
      <c r="T153" s="147">
        <f t="shared" si="3"/>
        <v>0</v>
      </c>
      <c r="AR153" s="148" t="s">
        <v>741</v>
      </c>
      <c r="AT153" s="148" t="s">
        <v>280</v>
      </c>
      <c r="AU153" s="148" t="s">
        <v>139</v>
      </c>
      <c r="AY153" s="13" t="s">
        <v>131</v>
      </c>
      <c r="BE153" s="149">
        <f t="shared" si="4"/>
        <v>0</v>
      </c>
      <c r="BF153" s="149">
        <f t="shared" si="5"/>
        <v>0</v>
      </c>
      <c r="BG153" s="149">
        <f t="shared" si="6"/>
        <v>0</v>
      </c>
      <c r="BH153" s="149">
        <f t="shared" si="7"/>
        <v>0</v>
      </c>
      <c r="BI153" s="149">
        <f t="shared" si="8"/>
        <v>0</v>
      </c>
      <c r="BJ153" s="13" t="s">
        <v>139</v>
      </c>
      <c r="BK153" s="149">
        <f t="shared" si="9"/>
        <v>0</v>
      </c>
      <c r="BL153" s="13" t="s">
        <v>741</v>
      </c>
      <c r="BM153" s="148" t="s">
        <v>803</v>
      </c>
    </row>
    <row r="154" spans="2:65" s="1" customFormat="1" ht="21.75" customHeight="1">
      <c r="B154" s="135"/>
      <c r="C154" s="136" t="s">
        <v>260</v>
      </c>
      <c r="D154" s="136" t="s">
        <v>134</v>
      </c>
      <c r="E154" s="137" t="s">
        <v>804</v>
      </c>
      <c r="F154" s="138" t="s">
        <v>805</v>
      </c>
      <c r="G154" s="139" t="s">
        <v>191</v>
      </c>
      <c r="H154" s="140">
        <v>25</v>
      </c>
      <c r="I154" s="141">
        <v>0</v>
      </c>
      <c r="J154" s="142">
        <f t="shared" si="0"/>
        <v>0</v>
      </c>
      <c r="K154" s="143"/>
      <c r="L154" s="28"/>
      <c r="M154" s="144" t="s">
        <v>1</v>
      </c>
      <c r="N154" s="145" t="s">
        <v>42</v>
      </c>
      <c r="P154" s="146">
        <f t="shared" si="1"/>
        <v>0</v>
      </c>
      <c r="Q154" s="146">
        <v>0</v>
      </c>
      <c r="R154" s="146">
        <f t="shared" si="2"/>
        <v>0</v>
      </c>
      <c r="S154" s="146">
        <v>0</v>
      </c>
      <c r="T154" s="147">
        <f t="shared" si="3"/>
        <v>0</v>
      </c>
      <c r="AR154" s="148" t="s">
        <v>287</v>
      </c>
      <c r="AT154" s="148" t="s">
        <v>134</v>
      </c>
      <c r="AU154" s="148" t="s">
        <v>139</v>
      </c>
      <c r="AY154" s="13" t="s">
        <v>131</v>
      </c>
      <c r="BE154" s="149">
        <f t="shared" si="4"/>
        <v>0</v>
      </c>
      <c r="BF154" s="149">
        <f t="shared" si="5"/>
        <v>0</v>
      </c>
      <c r="BG154" s="149">
        <f t="shared" si="6"/>
        <v>0</v>
      </c>
      <c r="BH154" s="149">
        <f t="shared" si="7"/>
        <v>0</v>
      </c>
      <c r="BI154" s="149">
        <f t="shared" si="8"/>
        <v>0</v>
      </c>
      <c r="BJ154" s="13" t="s">
        <v>139</v>
      </c>
      <c r="BK154" s="149">
        <f t="shared" si="9"/>
        <v>0</v>
      </c>
      <c r="BL154" s="13" t="s">
        <v>287</v>
      </c>
      <c r="BM154" s="148" t="s">
        <v>806</v>
      </c>
    </row>
    <row r="155" spans="2:65" s="1" customFormat="1" ht="16.5" customHeight="1">
      <c r="B155" s="135"/>
      <c r="C155" s="155" t="s">
        <v>266</v>
      </c>
      <c r="D155" s="155" t="s">
        <v>280</v>
      </c>
      <c r="E155" s="156" t="s">
        <v>807</v>
      </c>
      <c r="F155" s="157" t="s">
        <v>808</v>
      </c>
      <c r="G155" s="158" t="s">
        <v>191</v>
      </c>
      <c r="H155" s="159">
        <v>25</v>
      </c>
      <c r="I155" s="160">
        <v>0</v>
      </c>
      <c r="J155" s="161">
        <f t="shared" si="0"/>
        <v>0</v>
      </c>
      <c r="K155" s="162"/>
      <c r="L155" s="163"/>
      <c r="M155" s="164" t="s">
        <v>1</v>
      </c>
      <c r="N155" s="165" t="s">
        <v>42</v>
      </c>
      <c r="P155" s="146">
        <f t="shared" si="1"/>
        <v>0</v>
      </c>
      <c r="Q155" s="146">
        <v>1.9000000000000001E-4</v>
      </c>
      <c r="R155" s="146">
        <f t="shared" si="2"/>
        <v>4.7499999999999999E-3</v>
      </c>
      <c r="S155" s="146">
        <v>0</v>
      </c>
      <c r="T155" s="147">
        <f t="shared" si="3"/>
        <v>0</v>
      </c>
      <c r="AR155" s="148" t="s">
        <v>741</v>
      </c>
      <c r="AT155" s="148" t="s">
        <v>280</v>
      </c>
      <c r="AU155" s="148" t="s">
        <v>139</v>
      </c>
      <c r="AY155" s="13" t="s">
        <v>131</v>
      </c>
      <c r="BE155" s="149">
        <f t="shared" si="4"/>
        <v>0</v>
      </c>
      <c r="BF155" s="149">
        <f t="shared" si="5"/>
        <v>0</v>
      </c>
      <c r="BG155" s="149">
        <f t="shared" si="6"/>
        <v>0</v>
      </c>
      <c r="BH155" s="149">
        <f t="shared" si="7"/>
        <v>0</v>
      </c>
      <c r="BI155" s="149">
        <f t="shared" si="8"/>
        <v>0</v>
      </c>
      <c r="BJ155" s="13" t="s">
        <v>139</v>
      </c>
      <c r="BK155" s="149">
        <f t="shared" si="9"/>
        <v>0</v>
      </c>
      <c r="BL155" s="13" t="s">
        <v>741</v>
      </c>
      <c r="BM155" s="148" t="s">
        <v>809</v>
      </c>
    </row>
    <row r="156" spans="2:65" s="11" customFormat="1" ht="25.95" customHeight="1">
      <c r="B156" s="123"/>
      <c r="D156" s="124" t="s">
        <v>75</v>
      </c>
      <c r="E156" s="125" t="s">
        <v>810</v>
      </c>
      <c r="F156" s="125" t="s">
        <v>811</v>
      </c>
      <c r="I156" s="126"/>
      <c r="J156" s="127">
        <f>BK156</f>
        <v>0</v>
      </c>
      <c r="L156" s="123"/>
      <c r="M156" s="128"/>
      <c r="P156" s="129">
        <f>SUM(P157:P158)</f>
        <v>0</v>
      </c>
      <c r="R156" s="129">
        <f>SUM(R157:R158)</f>
        <v>0</v>
      </c>
      <c r="T156" s="130">
        <f>SUM(T157:T158)</f>
        <v>0</v>
      </c>
      <c r="AR156" s="124" t="s">
        <v>138</v>
      </c>
      <c r="AT156" s="131" t="s">
        <v>75</v>
      </c>
      <c r="AU156" s="131" t="s">
        <v>76</v>
      </c>
      <c r="AY156" s="124" t="s">
        <v>131</v>
      </c>
      <c r="BK156" s="132">
        <f>SUM(BK157:BK158)</f>
        <v>0</v>
      </c>
    </row>
    <row r="157" spans="2:65" s="1" customFormat="1" ht="16.5" customHeight="1">
      <c r="B157" s="135"/>
      <c r="C157" s="136" t="s">
        <v>270</v>
      </c>
      <c r="D157" s="136" t="s">
        <v>134</v>
      </c>
      <c r="E157" s="137" t="s">
        <v>812</v>
      </c>
      <c r="F157" s="138" t="s">
        <v>813</v>
      </c>
      <c r="G157" s="139" t="s">
        <v>167</v>
      </c>
      <c r="H157" s="140">
        <v>1</v>
      </c>
      <c r="I157" s="141">
        <v>0</v>
      </c>
      <c r="J157" s="142">
        <f>ROUND(I157*H157,2)</f>
        <v>0</v>
      </c>
      <c r="K157" s="143"/>
      <c r="L157" s="28"/>
      <c r="M157" s="144" t="s">
        <v>1</v>
      </c>
      <c r="N157" s="145" t="s">
        <v>42</v>
      </c>
      <c r="P157" s="146">
        <f>O157*H157</f>
        <v>0</v>
      </c>
      <c r="Q157" s="146">
        <v>0</v>
      </c>
      <c r="R157" s="146">
        <f>Q157*H157</f>
        <v>0</v>
      </c>
      <c r="S157" s="146">
        <v>0</v>
      </c>
      <c r="T157" s="147">
        <f>S157*H157</f>
        <v>0</v>
      </c>
      <c r="AR157" s="148" t="s">
        <v>287</v>
      </c>
      <c r="AT157" s="148" t="s">
        <v>134</v>
      </c>
      <c r="AU157" s="148" t="s">
        <v>84</v>
      </c>
      <c r="AY157" s="13" t="s">
        <v>131</v>
      </c>
      <c r="BE157" s="149">
        <f>IF(N157="základná",J157,0)</f>
        <v>0</v>
      </c>
      <c r="BF157" s="149">
        <f>IF(N157="znížená",J157,0)</f>
        <v>0</v>
      </c>
      <c r="BG157" s="149">
        <f>IF(N157="zákl. prenesená",J157,0)</f>
        <v>0</v>
      </c>
      <c r="BH157" s="149">
        <f>IF(N157="zníž. prenesená",J157,0)</f>
        <v>0</v>
      </c>
      <c r="BI157" s="149">
        <f>IF(N157="nulová",J157,0)</f>
        <v>0</v>
      </c>
      <c r="BJ157" s="13" t="s">
        <v>139</v>
      </c>
      <c r="BK157" s="149">
        <f>ROUND(I157*H157,2)</f>
        <v>0</v>
      </c>
      <c r="BL157" s="13" t="s">
        <v>287</v>
      </c>
      <c r="BM157" s="148" t="s">
        <v>814</v>
      </c>
    </row>
    <row r="158" spans="2:65" s="1" customFormat="1" ht="16.5" customHeight="1">
      <c r="B158" s="135"/>
      <c r="C158" s="136" t="s">
        <v>276</v>
      </c>
      <c r="D158" s="136" t="s">
        <v>134</v>
      </c>
      <c r="E158" s="137" t="s">
        <v>815</v>
      </c>
      <c r="F158" s="138" t="s">
        <v>816</v>
      </c>
      <c r="G158" s="139" t="s">
        <v>167</v>
      </c>
      <c r="H158" s="140">
        <v>1</v>
      </c>
      <c r="I158" s="141">
        <v>0</v>
      </c>
      <c r="J158" s="142">
        <f>ROUND(I158*H158,2)</f>
        <v>0</v>
      </c>
      <c r="K158" s="143"/>
      <c r="L158" s="28"/>
      <c r="M158" s="150" t="s">
        <v>1</v>
      </c>
      <c r="N158" s="151" t="s">
        <v>42</v>
      </c>
      <c r="O158" s="152"/>
      <c r="P158" s="153">
        <f>O158*H158</f>
        <v>0</v>
      </c>
      <c r="Q158" s="153">
        <v>0</v>
      </c>
      <c r="R158" s="153">
        <f>Q158*H158</f>
        <v>0</v>
      </c>
      <c r="S158" s="153">
        <v>0</v>
      </c>
      <c r="T158" s="154">
        <f>S158*H158</f>
        <v>0</v>
      </c>
      <c r="AR158" s="148" t="s">
        <v>287</v>
      </c>
      <c r="AT158" s="148" t="s">
        <v>134</v>
      </c>
      <c r="AU158" s="148" t="s">
        <v>84</v>
      </c>
      <c r="AY158" s="13" t="s">
        <v>131</v>
      </c>
      <c r="BE158" s="149">
        <f>IF(N158="základná",J158,0)</f>
        <v>0</v>
      </c>
      <c r="BF158" s="149">
        <f>IF(N158="znížená",J158,0)</f>
        <v>0</v>
      </c>
      <c r="BG158" s="149">
        <f>IF(N158="zákl. prenesená",J158,0)</f>
        <v>0</v>
      </c>
      <c r="BH158" s="149">
        <f>IF(N158="zníž. prenesená",J158,0)</f>
        <v>0</v>
      </c>
      <c r="BI158" s="149">
        <f>IF(N158="nulová",J158,0)</f>
        <v>0</v>
      </c>
      <c r="BJ158" s="13" t="s">
        <v>139</v>
      </c>
      <c r="BK158" s="149">
        <f>ROUND(I158*H158,2)</f>
        <v>0</v>
      </c>
      <c r="BL158" s="13" t="s">
        <v>287</v>
      </c>
      <c r="BM158" s="148" t="s">
        <v>817</v>
      </c>
    </row>
    <row r="159" spans="2:65" s="1" customFormat="1" ht="6.9" customHeight="1">
      <c r="B159" s="43"/>
      <c r="C159" s="44"/>
      <c r="D159" s="44"/>
      <c r="E159" s="44"/>
      <c r="F159" s="44"/>
      <c r="G159" s="44"/>
      <c r="H159" s="44"/>
      <c r="I159" s="44"/>
      <c r="J159" s="44"/>
      <c r="K159" s="44"/>
      <c r="L159" s="28"/>
    </row>
  </sheetData>
  <autoFilter ref="C120:K158" xr:uid="{00000000-0009-0000-0000-000005000000}"/>
  <mergeCells count="9">
    <mergeCell ref="E87:H87"/>
    <mergeCell ref="E111:H111"/>
    <mergeCell ref="E113:H113"/>
    <mergeCell ref="L2:V2"/>
    <mergeCell ref="E7:H7"/>
    <mergeCell ref="E9:H9"/>
    <mergeCell ref="E18:H18"/>
    <mergeCell ref="E27:H27"/>
    <mergeCell ref="E85:H85"/>
  </mergeCells>
  <pageMargins left="0.39374999999999999" right="0.39374999999999999" top="0.39374999999999999" bottom="0.39374999999999999" header="0" footer="0"/>
  <pageSetup paperSize="9" scale="89" fitToHeight="100" orientation="portrait" blackAndWhite="1" r:id="rId1"/>
  <headerFooter>
    <oddFooter>&amp;CStrana &amp;P z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FC2361-C5A9-42B9-8176-792E4CAF49DC}">
  <dimension ref="A1"/>
  <sheetViews>
    <sheetView tabSelected="1" workbookViewId="0"/>
  </sheetViews>
  <sheetFormatPr defaultRowHeight="10.199999999999999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/>
  </sheetViews>
  <sheetFormatPr defaultRowHeight="10.199999999999999"/>
  <sheetData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8</vt:i4>
      </vt:variant>
      <vt:variant>
        <vt:lpstr>Pomenované rozsahy</vt:lpstr>
      </vt:variant>
      <vt:variant>
        <vt:i4>12</vt:i4>
      </vt:variant>
    </vt:vector>
  </HeadingPairs>
  <TitlesOfParts>
    <vt:vector size="20" baseType="lpstr">
      <vt:lpstr>Rekapitulácia stavby</vt:lpstr>
      <vt:lpstr>01 - Búracie práce</vt:lpstr>
      <vt:lpstr>02 - Architektonicko-stav...</vt:lpstr>
      <vt:lpstr>03 - Zdravotechnika</vt:lpstr>
      <vt:lpstr>04 - Vykurovanie</vt:lpstr>
      <vt:lpstr>05 - Elektroinštalácia</vt:lpstr>
      <vt:lpstr>Hárok2</vt:lpstr>
      <vt:lpstr>Hárok1</vt:lpstr>
      <vt:lpstr>'01 - Búracie práce'!Názvy_tlače</vt:lpstr>
      <vt:lpstr>'02 - Architektonicko-stav...'!Názvy_tlače</vt:lpstr>
      <vt:lpstr>'03 - Zdravotechnika'!Názvy_tlače</vt:lpstr>
      <vt:lpstr>'04 - Vykurovanie'!Názvy_tlače</vt:lpstr>
      <vt:lpstr>'05 - Elektroinštalácia'!Názvy_tlače</vt:lpstr>
      <vt:lpstr>'Rekapitulácia stavby'!Názvy_tlače</vt:lpstr>
      <vt:lpstr>'01 - Búracie práce'!Oblasť_tlače</vt:lpstr>
      <vt:lpstr>'02 - Architektonicko-stav...'!Oblasť_tlače</vt:lpstr>
      <vt:lpstr>'03 - Zdravotechnika'!Oblasť_tlače</vt:lpstr>
      <vt:lpstr>'04 - Vykurovanie'!Oblasť_tlače</vt:lpstr>
      <vt:lpstr>'05 - Elektroinštalácia'!Oblasť_tlače</vt:lpstr>
      <vt:lpstr>'Rekapitulácia stavby'!Oblasť_tlače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CENKROS1\Atelier</dc:creator>
  <cp:lastModifiedBy>VAĽKO Jozef</cp:lastModifiedBy>
  <cp:lastPrinted>2023-02-09T12:44:42Z</cp:lastPrinted>
  <dcterms:created xsi:type="dcterms:W3CDTF">2023-02-03T10:12:39Z</dcterms:created>
  <dcterms:modified xsi:type="dcterms:W3CDTF">2023-02-10T07:44:33Z</dcterms:modified>
</cp:coreProperties>
</file>